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E923BEE3-5FD3-4EE5-AAD7-A31200AA959B}" xr6:coauthVersionLast="47" xr6:coauthVersionMax="47" xr10:uidLastSave="{00000000-0000-0000-0000-000000000000}"/>
  <bookViews>
    <workbookView xWindow="-120" yWindow="-120" windowWidth="29040" windowHeight="15840" xr2:uid="{5F6DC121-84A1-4E16-A69C-F676DD4A0F34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9" i="1" l="1"/>
  <c r="S29" i="1" s="1"/>
  <c r="Q30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Q37" i="1"/>
  <c r="S37" i="1" s="1"/>
  <c r="R37" i="1"/>
  <c r="Q24" i="1"/>
  <c r="S24" i="1" s="1"/>
  <c r="R24" i="1"/>
  <c r="AJ4" i="1"/>
  <c r="AE4" i="1"/>
  <c r="AK44" i="1"/>
  <c r="AJ44" i="1"/>
  <c r="AL44" i="1" s="1"/>
  <c r="AK43" i="1"/>
  <c r="AL43" i="1" s="1"/>
  <c r="AJ43" i="1"/>
  <c r="AK42" i="1"/>
  <c r="AK41" i="1" s="1"/>
  <c r="AJ42" i="1"/>
  <c r="AJ41" i="1" s="1"/>
  <c r="AI41" i="1"/>
  <c r="AH41" i="1"/>
  <c r="AK26" i="1"/>
  <c r="AJ26" i="1"/>
  <c r="AL26" i="1" s="1"/>
  <c r="AK25" i="1"/>
  <c r="AJ25" i="1"/>
  <c r="AJ24" i="1" s="1"/>
  <c r="AK24" i="1"/>
  <c r="AI24" i="1"/>
  <c r="AH24" i="1"/>
  <c r="AK20" i="1"/>
  <c r="AL20" i="1" s="1"/>
  <c r="AJ20" i="1"/>
  <c r="AK19" i="1"/>
  <c r="AJ19" i="1"/>
  <c r="AL19" i="1" s="1"/>
  <c r="AK18" i="1"/>
  <c r="AJ18" i="1"/>
  <c r="AL18" i="1" s="1"/>
  <c r="AK17" i="1"/>
  <c r="AJ17" i="1"/>
  <c r="AL17" i="1" s="1"/>
  <c r="AL16" i="1"/>
  <c r="AK16" i="1"/>
  <c r="AJ16" i="1"/>
  <c r="AI15" i="1"/>
  <c r="AI39" i="1" s="1"/>
  <c r="AI45" i="1" s="1"/>
  <c r="AH15" i="1"/>
  <c r="AK13" i="1"/>
  <c r="AJ13" i="1"/>
  <c r="AL13" i="1" s="1"/>
  <c r="AK11" i="1"/>
  <c r="AJ11" i="1"/>
  <c r="AK9" i="1"/>
  <c r="AJ9" i="1"/>
  <c r="AK7" i="1"/>
  <c r="AJ7" i="1"/>
  <c r="R44" i="1"/>
  <c r="Q44" i="1"/>
  <c r="R43" i="1"/>
  <c r="Q43" i="1"/>
  <c r="S43" i="1" s="1"/>
  <c r="R42" i="1"/>
  <c r="Q42" i="1"/>
  <c r="S42" i="1" s="1"/>
  <c r="R41" i="1"/>
  <c r="P41" i="1"/>
  <c r="O41" i="1"/>
  <c r="R36" i="1"/>
  <c r="Q36" i="1"/>
  <c r="S36" i="1" s="1"/>
  <c r="R33" i="1"/>
  <c r="Q33" i="1"/>
  <c r="S33" i="1" s="1"/>
  <c r="S32" i="1"/>
  <c r="R32" i="1"/>
  <c r="Q32" i="1"/>
  <c r="R31" i="1"/>
  <c r="Q31" i="1"/>
  <c r="S31" i="1" s="1"/>
  <c r="R30" i="1"/>
  <c r="S30" i="1"/>
  <c r="R29" i="1"/>
  <c r="R28" i="1"/>
  <c r="Q28" i="1"/>
  <c r="S28" i="1" s="1"/>
  <c r="R27" i="1"/>
  <c r="Q27" i="1"/>
  <c r="S27" i="1" s="1"/>
  <c r="R26" i="1"/>
  <c r="Q26" i="1"/>
  <c r="S26" i="1" s="1"/>
  <c r="R25" i="1"/>
  <c r="Q25" i="1"/>
  <c r="P23" i="1"/>
  <c r="O23" i="1"/>
  <c r="R21" i="1"/>
  <c r="Q21" i="1"/>
  <c r="S21" i="1" s="1"/>
  <c r="S20" i="1"/>
  <c r="R20" i="1"/>
  <c r="Q20" i="1"/>
  <c r="R19" i="1"/>
  <c r="Q19" i="1"/>
  <c r="S19" i="1" s="1"/>
  <c r="R18" i="1"/>
  <c r="Q18" i="1"/>
  <c r="R17" i="1"/>
  <c r="Q17" i="1"/>
  <c r="S17" i="1" s="1"/>
  <c r="R16" i="1"/>
  <c r="Q16" i="1"/>
  <c r="S16" i="1" s="1"/>
  <c r="R15" i="1"/>
  <c r="R12" i="1" s="1"/>
  <c r="Q15" i="1"/>
  <c r="S15" i="1" s="1"/>
  <c r="R14" i="1"/>
  <c r="Q14" i="1"/>
  <c r="S14" i="1" s="1"/>
  <c r="R13" i="1"/>
  <c r="Q13" i="1"/>
  <c r="S13" i="1" s="1"/>
  <c r="P12" i="1"/>
  <c r="O12" i="1"/>
  <c r="R9" i="1"/>
  <c r="Q9" i="1"/>
  <c r="R8" i="1"/>
  <c r="Q8" i="1"/>
  <c r="S8" i="1" s="1"/>
  <c r="P7" i="1"/>
  <c r="O7" i="1"/>
  <c r="AC11" i="1"/>
  <c r="AK15" i="1" l="1"/>
  <c r="AH39" i="1"/>
  <c r="AL11" i="1"/>
  <c r="P39" i="1"/>
  <c r="P45" i="1" s="1"/>
  <c r="S25" i="1"/>
  <c r="R23" i="1"/>
  <c r="S18" i="1"/>
  <c r="S12" i="1"/>
  <c r="R7" i="1"/>
  <c r="AH45" i="1"/>
  <c r="AL42" i="1"/>
  <c r="AL41" i="1" s="1"/>
  <c r="AL25" i="1"/>
  <c r="AL24" i="1" s="1"/>
  <c r="AJ15" i="1"/>
  <c r="AJ39" i="1" s="1"/>
  <c r="AJ45" i="1" s="1"/>
  <c r="AK39" i="1"/>
  <c r="AK45" i="1" s="1"/>
  <c r="AL9" i="1"/>
  <c r="Q41" i="1"/>
  <c r="Q7" i="1"/>
  <c r="S9" i="1"/>
  <c r="O39" i="1"/>
  <c r="O45" i="1" s="1"/>
  <c r="AL15" i="1"/>
  <c r="AL7" i="1"/>
  <c r="S23" i="1"/>
  <c r="S7" i="1"/>
  <c r="Q12" i="1"/>
  <c r="Q23" i="1"/>
  <c r="S44" i="1"/>
  <c r="S41" i="1" s="1"/>
  <c r="AE43" i="1"/>
  <c r="AG43" i="1" s="1"/>
  <c r="AF43" i="1"/>
  <c r="J41" i="1"/>
  <c r="K41" i="1"/>
  <c r="J23" i="1"/>
  <c r="K23" i="1"/>
  <c r="J12" i="1"/>
  <c r="K12" i="1"/>
  <c r="J7" i="1"/>
  <c r="K7" i="1"/>
  <c r="K39" i="1" s="1"/>
  <c r="AD41" i="1"/>
  <c r="AC41" i="1"/>
  <c r="AD24" i="1"/>
  <c r="AC24" i="1"/>
  <c r="AD15" i="1"/>
  <c r="AC15" i="1"/>
  <c r="E44" i="1"/>
  <c r="G44" i="1" s="1"/>
  <c r="L44" i="1" s="1"/>
  <c r="R39" i="1" l="1"/>
  <c r="R45" i="1" s="1"/>
  <c r="S39" i="1"/>
  <c r="S45" i="1" s="1"/>
  <c r="Q39" i="1"/>
  <c r="Q45" i="1" s="1"/>
  <c r="AL39" i="1"/>
  <c r="AL45" i="1" s="1"/>
  <c r="AC39" i="1"/>
  <c r="AC45" i="1" s="1"/>
  <c r="AD39" i="1"/>
  <c r="AD45" i="1" s="1"/>
  <c r="K45" i="1"/>
  <c r="J39" i="1"/>
  <c r="J45" i="1" s="1"/>
  <c r="H43" i="1"/>
  <c r="M43" i="1" s="1"/>
  <c r="G43" i="1"/>
  <c r="L43" i="1" s="1"/>
  <c r="D43" i="1"/>
  <c r="X41" i="1"/>
  <c r="Y41" i="1"/>
  <c r="Z44" i="1"/>
  <c r="AE44" i="1" s="1"/>
  <c r="AA44" i="1"/>
  <c r="AF44" i="1" s="1"/>
  <c r="AA42" i="1"/>
  <c r="AF42" i="1" s="1"/>
  <c r="Z42" i="1"/>
  <c r="AE42" i="1" s="1"/>
  <c r="X24" i="1"/>
  <c r="Y24" i="1"/>
  <c r="Z26" i="1"/>
  <c r="AA26" i="1"/>
  <c r="AF26" i="1" s="1"/>
  <c r="AA25" i="1"/>
  <c r="AF25" i="1" s="1"/>
  <c r="Z25" i="1"/>
  <c r="AE25" i="1" s="1"/>
  <c r="X15" i="1"/>
  <c r="Y15" i="1"/>
  <c r="Z17" i="1"/>
  <c r="AE17" i="1" s="1"/>
  <c r="AA17" i="1"/>
  <c r="AF17" i="1" s="1"/>
  <c r="Z18" i="1"/>
  <c r="AE18" i="1" s="1"/>
  <c r="AA18" i="1"/>
  <c r="AF18" i="1" s="1"/>
  <c r="Z19" i="1"/>
  <c r="AE19" i="1" s="1"/>
  <c r="AA19" i="1"/>
  <c r="AF19" i="1" s="1"/>
  <c r="Z20" i="1"/>
  <c r="AE20" i="1" s="1"/>
  <c r="AA20" i="1"/>
  <c r="AF20" i="1" s="1"/>
  <c r="AA16" i="1"/>
  <c r="AF16" i="1" s="1"/>
  <c r="Z16" i="1"/>
  <c r="AA13" i="1"/>
  <c r="AF13" i="1" s="1"/>
  <c r="Z13" i="1"/>
  <c r="AE13" i="1" s="1"/>
  <c r="AA11" i="1"/>
  <c r="AF11" i="1" s="1"/>
  <c r="Z11" i="1"/>
  <c r="AE11" i="1" s="1"/>
  <c r="AA9" i="1"/>
  <c r="AF9" i="1" s="1"/>
  <c r="Z9" i="1"/>
  <c r="AE9" i="1" s="1"/>
  <c r="AA7" i="1"/>
  <c r="AF7" i="1" s="1"/>
  <c r="Z7" i="1"/>
  <c r="AE7" i="1" s="1"/>
  <c r="E23" i="1"/>
  <c r="F23" i="1"/>
  <c r="E41" i="1"/>
  <c r="F41" i="1"/>
  <c r="H44" i="1"/>
  <c r="M44" i="1" s="1"/>
  <c r="N44" i="1" s="1"/>
  <c r="H42" i="1"/>
  <c r="M42" i="1" s="1"/>
  <c r="G42" i="1"/>
  <c r="L42" i="1" s="1"/>
  <c r="L41" i="1" s="1"/>
  <c r="H36" i="1"/>
  <c r="G36" i="1"/>
  <c r="L36" i="1" s="1"/>
  <c r="G25" i="1"/>
  <c r="L25" i="1" s="1"/>
  <c r="H25" i="1"/>
  <c r="M25" i="1" s="1"/>
  <c r="G26" i="1"/>
  <c r="L26" i="1" s="1"/>
  <c r="H26" i="1"/>
  <c r="M26" i="1" s="1"/>
  <c r="G27" i="1"/>
  <c r="L27" i="1" s="1"/>
  <c r="H27" i="1"/>
  <c r="M27" i="1" s="1"/>
  <c r="G28" i="1"/>
  <c r="L28" i="1" s="1"/>
  <c r="H28" i="1"/>
  <c r="M28" i="1" s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H24" i="1"/>
  <c r="G24" i="1"/>
  <c r="E12" i="1"/>
  <c r="F12" i="1"/>
  <c r="G14" i="1"/>
  <c r="L14" i="1" s="1"/>
  <c r="H14" i="1"/>
  <c r="M14" i="1" s="1"/>
  <c r="G15" i="1"/>
  <c r="L15" i="1" s="1"/>
  <c r="H15" i="1"/>
  <c r="M15" i="1" s="1"/>
  <c r="G16" i="1"/>
  <c r="L16" i="1" s="1"/>
  <c r="H16" i="1"/>
  <c r="M16" i="1" s="1"/>
  <c r="G17" i="1"/>
  <c r="L17" i="1" s="1"/>
  <c r="H17" i="1"/>
  <c r="M17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H13" i="1"/>
  <c r="M13" i="1" s="1"/>
  <c r="G13" i="1"/>
  <c r="L13" i="1" s="1"/>
  <c r="G9" i="1"/>
  <c r="L9" i="1" s="1"/>
  <c r="H9" i="1"/>
  <c r="M9" i="1" s="1"/>
  <c r="H8" i="1"/>
  <c r="M8" i="1" s="1"/>
  <c r="G8" i="1"/>
  <c r="L8" i="1" s="1"/>
  <c r="E7" i="1"/>
  <c r="F7" i="1"/>
  <c r="B7" i="1"/>
  <c r="U15" i="1"/>
  <c r="V15" i="1"/>
  <c r="W20" i="1"/>
  <c r="B41" i="1"/>
  <c r="U41" i="1"/>
  <c r="D44" i="1"/>
  <c r="C23" i="1"/>
  <c r="D14" i="1"/>
  <c r="D15" i="1"/>
  <c r="W7" i="1"/>
  <c r="W9" i="1"/>
  <c r="W11" i="1"/>
  <c r="W13" i="1"/>
  <c r="W19" i="1"/>
  <c r="W17" i="1"/>
  <c r="W18" i="1"/>
  <c r="W16" i="1"/>
  <c r="W25" i="1"/>
  <c r="W26" i="1"/>
  <c r="W44" i="1"/>
  <c r="U24" i="1"/>
  <c r="V41" i="1"/>
  <c r="C7" i="1"/>
  <c r="D8" i="1"/>
  <c r="D9" i="1"/>
  <c r="D13" i="1"/>
  <c r="D16" i="1"/>
  <c r="D17" i="1"/>
  <c r="D18" i="1"/>
  <c r="D19" i="1"/>
  <c r="D21" i="1"/>
  <c r="B23" i="1"/>
  <c r="D36" i="1"/>
  <c r="B12" i="1"/>
  <c r="C41" i="1"/>
  <c r="W42" i="1"/>
  <c r="D42" i="1"/>
  <c r="D41" i="1" s="1"/>
  <c r="D27" i="1"/>
  <c r="D28" i="1"/>
  <c r="D29" i="1"/>
  <c r="D30" i="1"/>
  <c r="D31" i="1"/>
  <c r="D32" i="1"/>
  <c r="D33" i="1"/>
  <c r="C12" i="1"/>
  <c r="D20" i="1"/>
  <c r="D24" i="1"/>
  <c r="D25" i="1"/>
  <c r="D26" i="1"/>
  <c r="V24" i="1"/>
  <c r="AL47" i="1" l="1"/>
  <c r="AF15" i="1"/>
  <c r="AG19" i="1"/>
  <c r="AG17" i="1"/>
  <c r="M7" i="1"/>
  <c r="M41" i="1"/>
  <c r="AG9" i="1"/>
  <c r="AG13" i="1"/>
  <c r="AG42" i="1"/>
  <c r="AF39" i="1"/>
  <c r="AF45" i="1" s="1"/>
  <c r="N18" i="1"/>
  <c r="N14" i="1"/>
  <c r="N32" i="1"/>
  <c r="N26" i="1"/>
  <c r="AG18" i="1"/>
  <c r="AF41" i="1"/>
  <c r="N20" i="1"/>
  <c r="N16" i="1"/>
  <c r="N30" i="1"/>
  <c r="N28" i="1"/>
  <c r="AF24" i="1"/>
  <c r="AG7" i="1"/>
  <c r="AG11" i="1"/>
  <c r="AG25" i="1"/>
  <c r="L12" i="1"/>
  <c r="AG20" i="1"/>
  <c r="AE41" i="1"/>
  <c r="N9" i="1"/>
  <c r="N21" i="1"/>
  <c r="N19" i="1"/>
  <c r="N17" i="1"/>
  <c r="N15" i="1"/>
  <c r="N33" i="1"/>
  <c r="N31" i="1"/>
  <c r="N29" i="1"/>
  <c r="N27" i="1"/>
  <c r="N25" i="1"/>
  <c r="AB16" i="1"/>
  <c r="AE16" i="1"/>
  <c r="M36" i="1"/>
  <c r="AB26" i="1"/>
  <c r="AE26" i="1"/>
  <c r="AG26" i="1" s="1"/>
  <c r="N8" i="1"/>
  <c r="N13" i="1"/>
  <c r="M12" i="1"/>
  <c r="M39" i="1" s="1"/>
  <c r="M45" i="1" s="1"/>
  <c r="M23" i="1"/>
  <c r="N42" i="1"/>
  <c r="AG44" i="1"/>
  <c r="AG41" i="1" s="1"/>
  <c r="N43" i="1"/>
  <c r="L23" i="1"/>
  <c r="L7" i="1"/>
  <c r="L39" i="1"/>
  <c r="L45" i="1" s="1"/>
  <c r="I9" i="1"/>
  <c r="I21" i="1"/>
  <c r="W41" i="1"/>
  <c r="I42" i="1"/>
  <c r="I43" i="1"/>
  <c r="C39" i="1"/>
  <c r="C45" i="1" s="1"/>
  <c r="I17" i="1"/>
  <c r="Z24" i="1"/>
  <c r="AA41" i="1"/>
  <c r="I16" i="1"/>
  <c r="I26" i="1"/>
  <c r="D23" i="1"/>
  <c r="G12" i="1"/>
  <c r="AB44" i="1"/>
  <c r="I20" i="1"/>
  <c r="I18" i="1"/>
  <c r="I15" i="1"/>
  <c r="I33" i="1"/>
  <c r="I31" i="1"/>
  <c r="I29" i="1"/>
  <c r="I27" i="1"/>
  <c r="AB13" i="1"/>
  <c r="Y39" i="1"/>
  <c r="Y45" i="1" s="1"/>
  <c r="G7" i="1"/>
  <c r="F39" i="1"/>
  <c r="G23" i="1"/>
  <c r="I32" i="1"/>
  <c r="I30" i="1"/>
  <c r="I28" i="1"/>
  <c r="AB7" i="1"/>
  <c r="AB11" i="1"/>
  <c r="H12" i="1"/>
  <c r="I19" i="1"/>
  <c r="I14" i="1"/>
  <c r="I25" i="1"/>
  <c r="D12" i="1"/>
  <c r="H23" i="1"/>
  <c r="B39" i="1"/>
  <c r="B45" i="1" s="1"/>
  <c r="W24" i="1"/>
  <c r="W15" i="1"/>
  <c r="F45" i="1"/>
  <c r="H7" i="1"/>
  <c r="I36" i="1"/>
  <c r="U39" i="1"/>
  <c r="U45" i="1" s="1"/>
  <c r="D7" i="1"/>
  <c r="V39" i="1"/>
  <c r="V45" i="1" s="1"/>
  <c r="AA24" i="1"/>
  <c r="AB20" i="1"/>
  <c r="X39" i="1"/>
  <c r="X45" i="1" s="1"/>
  <c r="Z41" i="1"/>
  <c r="AB19" i="1"/>
  <c r="AB18" i="1"/>
  <c r="AA15" i="1"/>
  <c r="AB17" i="1"/>
  <c r="AB9" i="1"/>
  <c r="Z15" i="1"/>
  <c r="I13" i="1"/>
  <c r="I24" i="1"/>
  <c r="E39" i="1"/>
  <c r="E45" i="1" s="1"/>
  <c r="H41" i="1"/>
  <c r="AB25" i="1"/>
  <c r="AB42" i="1"/>
  <c r="I44" i="1"/>
  <c r="G41" i="1"/>
  <c r="I8" i="1"/>
  <c r="N41" i="1" l="1"/>
  <c r="I7" i="1"/>
  <c r="AB24" i="1"/>
  <c r="AG24" i="1"/>
  <c r="AE24" i="1"/>
  <c r="I41" i="1"/>
  <c r="N12" i="1"/>
  <c r="AG16" i="1"/>
  <c r="AG15" i="1" s="1"/>
  <c r="AG39" i="1" s="1"/>
  <c r="AG45" i="1" s="1"/>
  <c r="AE15" i="1"/>
  <c r="AE39" i="1" s="1"/>
  <c r="AE45" i="1" s="1"/>
  <c r="N36" i="1"/>
  <c r="N7" i="1"/>
  <c r="N23" i="1"/>
  <c r="W39" i="1"/>
  <c r="W45" i="1" s="1"/>
  <c r="Z39" i="1"/>
  <c r="D39" i="1"/>
  <c r="D45" i="1" s="1"/>
  <c r="G39" i="1"/>
  <c r="G45" i="1" s="1"/>
  <c r="AB41" i="1"/>
  <c r="AA39" i="1"/>
  <c r="AA45" i="1" s="1"/>
  <c r="I12" i="1"/>
  <c r="I23" i="1"/>
  <c r="H39" i="1"/>
  <c r="H45" i="1" s="1"/>
  <c r="Z45" i="1"/>
  <c r="AB15" i="1"/>
  <c r="AB39" i="1" s="1"/>
  <c r="W47" i="1" l="1"/>
  <c r="AB46" i="1"/>
  <c r="N39" i="1"/>
  <c r="N45" i="1" s="1"/>
  <c r="AG47" i="1" s="1"/>
  <c r="I39" i="1"/>
  <c r="I45" i="1" s="1"/>
  <c r="AB45" i="1"/>
  <c r="I46" i="1"/>
  <c r="AB47" i="1" l="1"/>
</calcChain>
</file>

<file path=xl/sharedStrings.xml><?xml version="1.0" encoding="utf-8"?>
<sst xmlns="http://schemas.openxmlformats.org/spreadsheetml/2006/main" count="105" uniqueCount="66">
  <si>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</si>
  <si>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</si>
  <si>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</si>
  <si>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</si>
  <si>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</si>
  <si>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</si>
  <si>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</si>
  <si>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</si>
  <si>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</si>
  <si>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</si>
  <si>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</si>
  <si>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</si>
  <si>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</si>
  <si>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</si>
  <si>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</si>
  <si>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</si>
  <si>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</si>
  <si>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</si>
  <si>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</si>
  <si>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</si>
  <si>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</si>
  <si>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</si>
  <si>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</si>
  <si>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</si>
  <si>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</si>
  <si>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</si>
  <si>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</si>
  <si>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</si>
  <si>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</si>
  <si>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</si>
  <si>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</si>
  <si>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</si>
  <si>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</si>
  <si>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</si>
  <si>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</si>
  <si>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</si>
  <si>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</si>
  <si>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</si>
  <si>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</si>
  <si>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</si>
  <si>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</si>
  <si>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</si>
  <si>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</si>
  <si>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</si>
  <si>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</si>
  <si>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</si>
  <si>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</si>
  <si>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</si>
  <si>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</si>
  <si>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</si>
  <si>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</si>
  <si>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</si>
  <si>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</si>
  <si>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</si>
  <si>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</si>
  <si>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</si>
  <si>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t>/2024.(I..) önk.rendelet eredeti ei.</t>
  </si>
  <si>
    <r>
      <t>Komárom Város</t>
    </r>
    <r>
      <rPr>
        <b/>
        <u/>
        <sz val="10"/>
        <rFont val="Arial CE"/>
        <charset val="238"/>
      </rPr>
      <t xml:space="preserve"> 2024. évi tervezett működési célú </t>
    </r>
    <r>
      <rPr>
        <b/>
        <sz val="10"/>
        <rFont val="Arial CE"/>
        <charset val="238"/>
      </rPr>
      <t>bevételeinek és kiadásainak módosítása</t>
    </r>
  </si>
  <si>
    <t>Javasolt módostás</t>
  </si>
  <si>
    <t>Összesen</t>
  </si>
  <si>
    <t>1/2024.(I.24.) önk.rendelet eredeti ei.</t>
  </si>
  <si>
    <t>Államháztartáson belüli megelőlegezések</t>
  </si>
  <si>
    <t>5/2024.(VI.26.) önk.rendelet mód. ei.</t>
  </si>
  <si>
    <t>Egyéb m.c.átvett pénzeszközök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</si>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</sst>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1" fillId="0" borderId="4" xfId="0" applyNumberFormat="1" applyFont="1" applyBorder="1"/>
    <xf numFmtId="3" fontId="0" fillId="0" borderId="4" xfId="0" applyNumberFormat="1" applyBorder="1"/>
    <xf numFmtId="3" fontId="3" fillId="0" borderId="4" xfId="0" applyNumberFormat="1" applyFont="1" applyBorder="1"/>
    <xf numFmtId="3" fontId="0" fillId="0" borderId="8" xfId="0" applyNumberFormat="1" applyBorder="1"/>
    <xf numFmtId="3" fontId="5" fillId="0" borderId="0" xfId="0" applyNumberFormat="1" applyFont="1"/>
    <xf numFmtId="3" fontId="6" fillId="0" borderId="4" xfId="0" applyNumberFormat="1" applyFont="1" applyBorder="1"/>
    <xf numFmtId="0" fontId="1" fillId="0" borderId="6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3" fontId="1" fillId="0" borderId="7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72FAA-3609-44F9-BE7B-30F4CEE2A90A}">
  <sheetPr>
    <pageSetUpPr fitToPage="1"/>
  </sheetPr>
  <dimension ref="A1:AL47"/>
  <sheetViews>
    <sheetView tabSelected="1" topLeftCell="B1" zoomScaleNormal="100" workbookViewId="0">
      <selection activeCell="AJ4" sqref="AJ4:AL4"/>
    </sheetView>
  </sheetViews>
  <sheetFormatPr defaultRowHeight="12.75" x14ac:dyDescent="0.2"/>
  <cols>
    <col min="1" max="1" width="49.7109375" customWidth="1"/>
    <col min="2" max="3" width="11.7109375" customWidth="1"/>
    <col min="4" max="4" width="12.28515625" customWidth="1"/>
    <col min="5" max="7" width="12.28515625" hidden="1" customWidth="1"/>
    <col min="8" max="8" width="11.28515625" hidden="1" customWidth="1"/>
    <col min="9" max="10" width="12.28515625" hidden="1" customWidth="1"/>
    <col min="11" max="11" width="10.85546875" hidden="1" customWidth="1"/>
    <col min="12" max="19" width="12.28515625" customWidth="1"/>
    <col min="20" max="20" width="62.85546875" customWidth="1"/>
    <col min="21" max="22" width="11.7109375" customWidth="1"/>
    <col min="23" max="23" width="12.28515625" customWidth="1"/>
    <col min="24" max="25" width="9.42578125" hidden="1" customWidth="1"/>
    <col min="26" max="26" width="11.85546875" hidden="1" customWidth="1"/>
    <col min="27" max="27" width="0" hidden="1" customWidth="1"/>
    <col min="28" max="28" width="11.7109375" hidden="1" customWidth="1"/>
    <col min="29" max="29" width="9.7109375" hidden="1" customWidth="1"/>
    <col min="30" max="30" width="0" hidden="1" customWidth="1"/>
    <col min="31" max="31" width="10.5703125" customWidth="1"/>
    <col min="33" max="33" width="12" customWidth="1"/>
    <col min="34" max="34" width="11" customWidth="1"/>
    <col min="36" max="36" width="11.28515625" customWidth="1"/>
    <col min="38" max="38" width="12.42578125" customWidth="1"/>
  </cols>
  <sheetData>
    <row r="1" spans="1:38" x14ac:dyDescent="0.2">
      <c r="AG1" s="3"/>
      <c r="AL1" s="3" t="s">
        <v>10</v>
      </c>
    </row>
    <row r="2" spans="1:38" x14ac:dyDescent="0.2">
      <c r="A2" s="55" t="s">
        <v>57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</row>
    <row r="3" spans="1:38" ht="12.75" customHeight="1" x14ac:dyDescent="0.2">
      <c r="AG3" s="4"/>
      <c r="AL3" s="4" t="s">
        <v>8</v>
      </c>
    </row>
    <row r="4" spans="1:38" ht="12.75" customHeight="1" x14ac:dyDescent="0.2">
      <c r="A4" s="52" t="s">
        <v>0</v>
      </c>
      <c r="B4" s="41" t="s">
        <v>60</v>
      </c>
      <c r="C4" s="42"/>
      <c r="D4" s="43"/>
      <c r="E4" s="49" t="s">
        <v>58</v>
      </c>
      <c r="F4" s="50"/>
      <c r="G4" s="41" t="s">
        <v>62</v>
      </c>
      <c r="H4" s="42"/>
      <c r="I4" s="43"/>
      <c r="J4" s="49" t="s">
        <v>58</v>
      </c>
      <c r="K4" s="50"/>
      <c r="L4" s="41" t="s">
        <v>64</v>
      </c>
      <c r="M4" s="42"/>
      <c r="N4" s="43"/>
      <c r="O4" s="49" t="s">
        <v>58</v>
      </c>
      <c r="P4" s="50"/>
      <c r="Q4" s="41" t="s">
        <v>65</v>
      </c>
      <c r="R4" s="42"/>
      <c r="S4" s="43"/>
      <c r="T4" s="52" t="s">
        <v>1</v>
      </c>
      <c r="U4" s="56" t="s">
        <v>60</v>
      </c>
      <c r="V4" s="57"/>
      <c r="W4" s="58"/>
      <c r="X4" s="49" t="s">
        <v>58</v>
      </c>
      <c r="Y4" s="50"/>
      <c r="Z4" s="41" t="s">
        <v>62</v>
      </c>
      <c r="AA4" s="42"/>
      <c r="AB4" s="43"/>
      <c r="AC4" s="49" t="s">
        <v>58</v>
      </c>
      <c r="AD4" s="50"/>
      <c r="AE4" s="41" t="str">
        <f>+L4</f>
        <v>9/2024.(X.24.) önk.rendelet mód. ei.</v>
      </c>
      <c r="AF4" s="42"/>
      <c r="AG4" s="43"/>
      <c r="AH4" s="49" t="s">
        <v>58</v>
      </c>
      <c r="AI4" s="50"/>
      <c r="AJ4" s="41" t="str">
        <f>+Q4</f>
        <v>9/2025.(V.22.) önk.rendelet mód. ei.</v>
      </c>
      <c r="AK4" s="42"/>
      <c r="AL4" s="43"/>
    </row>
    <row r="5" spans="1:38" ht="12.75" customHeight="1" x14ac:dyDescent="0.2">
      <c r="A5" s="53"/>
      <c r="B5" s="44" t="s">
        <v>5</v>
      </c>
      <c r="C5" s="44" t="s">
        <v>6</v>
      </c>
      <c r="D5" s="44" t="s">
        <v>59</v>
      </c>
      <c r="E5" s="44" t="s">
        <v>5</v>
      </c>
      <c r="F5" s="44" t="s">
        <v>6</v>
      </c>
      <c r="G5" s="44" t="s">
        <v>5</v>
      </c>
      <c r="H5" s="44" t="s">
        <v>6</v>
      </c>
      <c r="I5" s="44" t="s">
        <v>59</v>
      </c>
      <c r="J5" s="44" t="s">
        <v>5</v>
      </c>
      <c r="K5" s="44" t="s">
        <v>6</v>
      </c>
      <c r="L5" s="44" t="s">
        <v>5</v>
      </c>
      <c r="M5" s="44" t="s">
        <v>6</v>
      </c>
      <c r="N5" s="44" t="s">
        <v>59</v>
      </c>
      <c r="O5" s="44" t="s">
        <v>5</v>
      </c>
      <c r="P5" s="44" t="s">
        <v>6</v>
      </c>
      <c r="Q5" s="44" t="s">
        <v>5</v>
      </c>
      <c r="R5" s="44" t="s">
        <v>6</v>
      </c>
      <c r="S5" s="44" t="s">
        <v>59</v>
      </c>
      <c r="T5" s="53"/>
      <c r="U5" s="25" t="s">
        <v>5</v>
      </c>
      <c r="V5" s="25" t="s">
        <v>6</v>
      </c>
      <c r="W5" s="25" t="s">
        <v>56</v>
      </c>
      <c r="X5" s="44" t="s">
        <v>5</v>
      </c>
      <c r="Y5" s="44" t="s">
        <v>6</v>
      </c>
      <c r="Z5" s="44" t="s">
        <v>5</v>
      </c>
      <c r="AA5" s="44" t="s">
        <v>6</v>
      </c>
      <c r="AB5" s="44" t="s">
        <v>59</v>
      </c>
      <c r="AC5" s="44" t="s">
        <v>5</v>
      </c>
      <c r="AD5" s="44" t="s">
        <v>6</v>
      </c>
      <c r="AE5" s="44" t="s">
        <v>5</v>
      </c>
      <c r="AF5" s="44" t="s">
        <v>6</v>
      </c>
      <c r="AG5" s="44" t="s">
        <v>59</v>
      </c>
      <c r="AH5" s="44" t="s">
        <v>5</v>
      </c>
      <c r="AI5" s="44" t="s">
        <v>6</v>
      </c>
      <c r="AJ5" s="44" t="s">
        <v>5</v>
      </c>
      <c r="AK5" s="44" t="s">
        <v>6</v>
      </c>
      <c r="AL5" s="44" t="s">
        <v>59</v>
      </c>
    </row>
    <row r="6" spans="1:38" ht="19.5" customHeight="1" x14ac:dyDescent="0.2">
      <c r="A6" s="54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54"/>
      <c r="U6" s="39"/>
      <c r="V6" s="39"/>
      <c r="W6" s="39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</row>
    <row r="7" spans="1:38" x14ac:dyDescent="0.2">
      <c r="A7" s="5" t="s">
        <v>24</v>
      </c>
      <c r="B7" s="6">
        <f t="shared" ref="B7:N7" si="0">SUM(B8:B9)</f>
        <v>1971574</v>
      </c>
      <c r="C7" s="7">
        <f t="shared" si="0"/>
        <v>8164</v>
      </c>
      <c r="D7" s="7">
        <f t="shared" si="0"/>
        <v>1979738</v>
      </c>
      <c r="E7" s="7">
        <f t="shared" si="0"/>
        <v>363489</v>
      </c>
      <c r="F7" s="7">
        <f t="shared" si="0"/>
        <v>0</v>
      </c>
      <c r="G7" s="7">
        <f t="shared" si="0"/>
        <v>2335063</v>
      </c>
      <c r="H7" s="7">
        <f t="shared" si="0"/>
        <v>8164</v>
      </c>
      <c r="I7" s="7">
        <f t="shared" si="0"/>
        <v>2343227</v>
      </c>
      <c r="J7" s="7">
        <f t="shared" si="0"/>
        <v>41411</v>
      </c>
      <c r="K7" s="7">
        <f t="shared" si="0"/>
        <v>344</v>
      </c>
      <c r="L7" s="7">
        <f t="shared" si="0"/>
        <v>2376474</v>
      </c>
      <c r="M7" s="7">
        <f t="shared" si="0"/>
        <v>8508</v>
      </c>
      <c r="N7" s="7">
        <f t="shared" si="0"/>
        <v>2384982</v>
      </c>
      <c r="O7" s="7">
        <f t="shared" ref="O7:S7" si="1">SUM(O8:O9)</f>
        <v>158953</v>
      </c>
      <c r="P7" s="7">
        <f t="shared" si="1"/>
        <v>-284</v>
      </c>
      <c r="Q7" s="7">
        <f t="shared" si="1"/>
        <v>2535427</v>
      </c>
      <c r="R7" s="7">
        <f t="shared" si="1"/>
        <v>8224</v>
      </c>
      <c r="S7" s="7">
        <f t="shared" si="1"/>
        <v>2543651</v>
      </c>
      <c r="T7" s="8" t="s">
        <v>2</v>
      </c>
      <c r="U7" s="9">
        <v>2448656</v>
      </c>
      <c r="V7" s="9">
        <v>494129</v>
      </c>
      <c r="W7" s="7">
        <f>SUM(U7:V7)</f>
        <v>2942785</v>
      </c>
      <c r="X7" s="33">
        <v>145357</v>
      </c>
      <c r="Y7" s="33">
        <v>53156</v>
      </c>
      <c r="Z7" s="33">
        <f>+U7+X7</f>
        <v>2594013</v>
      </c>
      <c r="AA7" s="33">
        <f>+V7+Y7</f>
        <v>547285</v>
      </c>
      <c r="AB7" s="33">
        <f>+Z7+AA7</f>
        <v>3141298</v>
      </c>
      <c r="AC7" s="33">
        <v>111580</v>
      </c>
      <c r="AD7" s="33">
        <v>14143</v>
      </c>
      <c r="AE7" s="33">
        <f>+Z7+AC7</f>
        <v>2705593</v>
      </c>
      <c r="AF7" s="33">
        <f>+AA7+AD7</f>
        <v>561428</v>
      </c>
      <c r="AG7" s="33">
        <f>+AE7+AF7</f>
        <v>3267021</v>
      </c>
      <c r="AH7" s="33">
        <v>25988</v>
      </c>
      <c r="AI7" s="33">
        <v>27237</v>
      </c>
      <c r="AJ7" s="33">
        <f>+AE7+AH7</f>
        <v>2731581</v>
      </c>
      <c r="AK7" s="33">
        <f>+AF7+AI7</f>
        <v>588665</v>
      </c>
      <c r="AL7" s="33">
        <f>+AJ7+AK7</f>
        <v>3320246</v>
      </c>
    </row>
    <row r="8" spans="1:38" x14ac:dyDescent="0.2">
      <c r="A8" s="10" t="s">
        <v>25</v>
      </c>
      <c r="B8" s="11">
        <v>1707574</v>
      </c>
      <c r="C8" s="12"/>
      <c r="D8" s="12">
        <f>SUM(B8:C8)</f>
        <v>1707574</v>
      </c>
      <c r="E8" s="34">
        <v>326052</v>
      </c>
      <c r="F8" s="34"/>
      <c r="G8" s="34">
        <f>+B8+E8</f>
        <v>2033626</v>
      </c>
      <c r="H8" s="34">
        <f>+C8+F8</f>
        <v>0</v>
      </c>
      <c r="I8" s="34">
        <f>+G8+H8</f>
        <v>2033626</v>
      </c>
      <c r="J8" s="34">
        <v>37852</v>
      </c>
      <c r="K8" s="34"/>
      <c r="L8" s="34">
        <f>+G8+J8</f>
        <v>2071478</v>
      </c>
      <c r="M8" s="34">
        <f>+H8+K8</f>
        <v>0</v>
      </c>
      <c r="N8" s="34">
        <f>+L8+M8</f>
        <v>2071478</v>
      </c>
      <c r="O8" s="34">
        <v>127369</v>
      </c>
      <c r="P8" s="34"/>
      <c r="Q8" s="34">
        <f>+L8+O8</f>
        <v>2198847</v>
      </c>
      <c r="R8" s="34">
        <f>+M8+P8</f>
        <v>0</v>
      </c>
      <c r="S8" s="34">
        <f>+Q8+R8</f>
        <v>2198847</v>
      </c>
      <c r="T8" s="13"/>
      <c r="U8" s="12"/>
      <c r="V8" s="12"/>
      <c r="W8" s="12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x14ac:dyDescent="0.2">
      <c r="A9" s="10" t="s">
        <v>26</v>
      </c>
      <c r="B9" s="11">
        <v>264000</v>
      </c>
      <c r="C9" s="12">
        <v>8164</v>
      </c>
      <c r="D9" s="12">
        <f>SUM(B9:C9)</f>
        <v>272164</v>
      </c>
      <c r="E9" s="34">
        <v>37437</v>
      </c>
      <c r="F9" s="34"/>
      <c r="G9" s="34">
        <f>+B9+E9</f>
        <v>301437</v>
      </c>
      <c r="H9" s="34">
        <f>+C9+F9</f>
        <v>8164</v>
      </c>
      <c r="I9" s="34">
        <f>+G9+H9</f>
        <v>309601</v>
      </c>
      <c r="J9" s="34">
        <v>3559</v>
      </c>
      <c r="K9" s="34">
        <v>344</v>
      </c>
      <c r="L9" s="34">
        <f>+G9+J9</f>
        <v>304996</v>
      </c>
      <c r="M9" s="34">
        <f>+H9+K9</f>
        <v>8508</v>
      </c>
      <c r="N9" s="34">
        <f>+L9+M9</f>
        <v>313504</v>
      </c>
      <c r="O9" s="34">
        <v>31584</v>
      </c>
      <c r="P9" s="34">
        <v>-284</v>
      </c>
      <c r="Q9" s="34">
        <f>+L9+O9</f>
        <v>336580</v>
      </c>
      <c r="R9" s="34">
        <f>+M9+P9</f>
        <v>8224</v>
      </c>
      <c r="S9" s="34">
        <f>+Q9+R9</f>
        <v>344804</v>
      </c>
      <c r="T9" s="8" t="s">
        <v>11</v>
      </c>
      <c r="U9" s="9">
        <v>346559</v>
      </c>
      <c r="V9" s="9">
        <v>92204</v>
      </c>
      <c r="W9" s="9">
        <f>SUM(U9:V9)</f>
        <v>438763</v>
      </c>
      <c r="X9" s="33">
        <v>19838</v>
      </c>
      <c r="Y9" s="33">
        <v>8963</v>
      </c>
      <c r="Z9" s="33">
        <f>+U9+X9</f>
        <v>366397</v>
      </c>
      <c r="AA9" s="33">
        <f>+V9+Y9</f>
        <v>101167</v>
      </c>
      <c r="AB9" s="33">
        <f>+Z9+AA9</f>
        <v>467564</v>
      </c>
      <c r="AC9" s="33">
        <v>14594</v>
      </c>
      <c r="AD9" s="33">
        <v>1839</v>
      </c>
      <c r="AE9" s="33">
        <f>+Z9+AC9</f>
        <v>380991</v>
      </c>
      <c r="AF9" s="33">
        <f>+AA9+AD9</f>
        <v>103006</v>
      </c>
      <c r="AG9" s="33">
        <f>+AE9+AF9</f>
        <v>483997</v>
      </c>
      <c r="AH9" s="33">
        <v>1175</v>
      </c>
      <c r="AI9" s="33">
        <v>-13420</v>
      </c>
      <c r="AJ9" s="33">
        <f>+AE9+AH9</f>
        <v>382166</v>
      </c>
      <c r="AK9" s="33">
        <f>+AF9+AI9</f>
        <v>89586</v>
      </c>
      <c r="AL9" s="33">
        <f>+AJ9+AK9</f>
        <v>471752</v>
      </c>
    </row>
    <row r="10" spans="1:38" x14ac:dyDescent="0.2">
      <c r="A10" s="14"/>
      <c r="B10" s="15"/>
      <c r="C10" s="16"/>
      <c r="D10" s="16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13"/>
      <c r="U10" s="12"/>
      <c r="V10" s="12"/>
      <c r="W10" s="12"/>
      <c r="X10" s="38"/>
      <c r="Y10" s="38"/>
      <c r="Z10" s="35"/>
      <c r="AA10" s="35"/>
      <c r="AB10" s="35"/>
      <c r="AC10" s="38"/>
      <c r="AD10" s="38"/>
      <c r="AE10" s="35"/>
      <c r="AF10" s="35"/>
      <c r="AG10" s="35"/>
      <c r="AH10" s="38"/>
      <c r="AI10" s="38"/>
      <c r="AJ10" s="35"/>
      <c r="AK10" s="35"/>
      <c r="AL10" s="35"/>
    </row>
    <row r="11" spans="1:38" x14ac:dyDescent="0.2">
      <c r="A11" s="10"/>
      <c r="B11" s="11"/>
      <c r="C11" s="12"/>
      <c r="D11" s="12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8" t="s">
        <v>19</v>
      </c>
      <c r="U11" s="9">
        <v>3546995</v>
      </c>
      <c r="V11" s="9">
        <v>404578</v>
      </c>
      <c r="W11" s="9">
        <f>SUM(U11:V11)</f>
        <v>3951573</v>
      </c>
      <c r="X11" s="33">
        <v>180992</v>
      </c>
      <c r="Y11" s="33">
        <v>3620</v>
      </c>
      <c r="Z11" s="33">
        <f>+U11+X11</f>
        <v>3727987</v>
      </c>
      <c r="AA11" s="33">
        <f>+V11+Y11</f>
        <v>408198</v>
      </c>
      <c r="AB11" s="33">
        <f>+Z11+AA11</f>
        <v>4136185</v>
      </c>
      <c r="AC11" s="33">
        <f>23163-2845</f>
        <v>20318</v>
      </c>
      <c r="AD11" s="33">
        <v>1583</v>
      </c>
      <c r="AE11" s="33">
        <f>+Z11+AC11</f>
        <v>3748305</v>
      </c>
      <c r="AF11" s="33">
        <f>+AA11+AD11</f>
        <v>409781</v>
      </c>
      <c r="AG11" s="33">
        <f>+AE11+AF11</f>
        <v>4158086</v>
      </c>
      <c r="AH11" s="33">
        <v>-1919784</v>
      </c>
      <c r="AI11" s="33">
        <v>-110738</v>
      </c>
      <c r="AJ11" s="33">
        <f>+AE11+AH11</f>
        <v>1828521</v>
      </c>
      <c r="AK11" s="33">
        <f>+AF11+AI11</f>
        <v>299043</v>
      </c>
      <c r="AL11" s="33">
        <f>+AJ11+AK11</f>
        <v>2127564</v>
      </c>
    </row>
    <row r="12" spans="1:38" x14ac:dyDescent="0.2">
      <c r="A12" s="17" t="s">
        <v>12</v>
      </c>
      <c r="B12" s="2">
        <f t="shared" ref="B12:N12" si="2">SUM(B13:B21)</f>
        <v>8172525</v>
      </c>
      <c r="C12" s="9">
        <f t="shared" si="2"/>
        <v>0</v>
      </c>
      <c r="D12" s="9">
        <f t="shared" si="2"/>
        <v>8172525</v>
      </c>
      <c r="E12" s="9">
        <f t="shared" si="2"/>
        <v>0</v>
      </c>
      <c r="F12" s="9">
        <f t="shared" si="2"/>
        <v>0</v>
      </c>
      <c r="G12" s="9">
        <f t="shared" si="2"/>
        <v>8172525</v>
      </c>
      <c r="H12" s="9">
        <f t="shared" si="2"/>
        <v>0</v>
      </c>
      <c r="I12" s="9">
        <f t="shared" si="2"/>
        <v>8172525</v>
      </c>
      <c r="J12" s="9">
        <f t="shared" si="2"/>
        <v>0</v>
      </c>
      <c r="K12" s="9">
        <f t="shared" si="2"/>
        <v>0</v>
      </c>
      <c r="L12" s="9">
        <f t="shared" si="2"/>
        <v>8172525</v>
      </c>
      <c r="M12" s="9">
        <f t="shared" si="2"/>
        <v>0</v>
      </c>
      <c r="N12" s="9">
        <f t="shared" si="2"/>
        <v>8172525</v>
      </c>
      <c r="O12" s="9">
        <f t="shared" ref="O12:S12" si="3">SUM(O13:O21)</f>
        <v>4410773</v>
      </c>
      <c r="P12" s="9">
        <f t="shared" si="3"/>
        <v>0</v>
      </c>
      <c r="Q12" s="9">
        <f t="shared" si="3"/>
        <v>12583298</v>
      </c>
      <c r="R12" s="9">
        <f t="shared" si="3"/>
        <v>0</v>
      </c>
      <c r="S12" s="9">
        <f t="shared" si="3"/>
        <v>12583298</v>
      </c>
      <c r="T12" s="13"/>
      <c r="U12" s="12"/>
      <c r="V12" s="12"/>
      <c r="W12" s="12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</row>
    <row r="13" spans="1:38" x14ac:dyDescent="0.2">
      <c r="A13" s="10" t="s">
        <v>27</v>
      </c>
      <c r="B13" s="11">
        <v>25</v>
      </c>
      <c r="C13" s="12"/>
      <c r="D13" s="12">
        <f t="shared" ref="D13:D21" si="4">SUM(B13:C13)</f>
        <v>25</v>
      </c>
      <c r="E13" s="34"/>
      <c r="F13" s="34"/>
      <c r="G13" s="34">
        <f>+B13+E13</f>
        <v>25</v>
      </c>
      <c r="H13" s="34">
        <f>+C13+F13</f>
        <v>0</v>
      </c>
      <c r="I13" s="34">
        <f>+G13+H13</f>
        <v>25</v>
      </c>
      <c r="J13" s="34"/>
      <c r="K13" s="34"/>
      <c r="L13" s="34">
        <f>+G13+J13</f>
        <v>25</v>
      </c>
      <c r="M13" s="34">
        <f>+H13+K13</f>
        <v>0</v>
      </c>
      <c r="N13" s="34">
        <f>+L13+M13</f>
        <v>25</v>
      </c>
      <c r="O13" s="34"/>
      <c r="P13" s="34"/>
      <c r="Q13" s="34">
        <f>+L13+O13</f>
        <v>25</v>
      </c>
      <c r="R13" s="34">
        <f>+M13+P13</f>
        <v>0</v>
      </c>
      <c r="S13" s="34">
        <f>+Q13+R13</f>
        <v>25</v>
      </c>
      <c r="T13" s="8" t="s">
        <v>20</v>
      </c>
      <c r="U13" s="9">
        <v>16500</v>
      </c>
      <c r="V13" s="9">
        <v>52549</v>
      </c>
      <c r="W13" s="9">
        <f>SUM(U13:V13)</f>
        <v>69049</v>
      </c>
      <c r="X13" s="33"/>
      <c r="Y13" s="33"/>
      <c r="Z13" s="33">
        <f>+U13+X13</f>
        <v>16500</v>
      </c>
      <c r="AA13" s="33">
        <f>+V13+Y13</f>
        <v>52549</v>
      </c>
      <c r="AB13" s="33">
        <f>+Z13+AA13</f>
        <v>69049</v>
      </c>
      <c r="AC13" s="33"/>
      <c r="AD13" s="33"/>
      <c r="AE13" s="33">
        <f>+Z13+AC13</f>
        <v>16500</v>
      </c>
      <c r="AF13" s="33">
        <f>+AA13+AD13</f>
        <v>52549</v>
      </c>
      <c r="AG13" s="33">
        <f>+AE13+AF13</f>
        <v>69049</v>
      </c>
      <c r="AH13" s="33">
        <v>0</v>
      </c>
      <c r="AI13" s="33">
        <v>-9000</v>
      </c>
      <c r="AJ13" s="33">
        <f>+AE13+AH13</f>
        <v>16500</v>
      </c>
      <c r="AK13" s="33">
        <f>+AF13+AI13</f>
        <v>43549</v>
      </c>
      <c r="AL13" s="33">
        <f>+AJ13+AK13</f>
        <v>60049</v>
      </c>
    </row>
    <row r="14" spans="1:38" x14ac:dyDescent="0.2">
      <c r="A14" s="10" t="s">
        <v>28</v>
      </c>
      <c r="B14" s="11">
        <v>380000</v>
      </c>
      <c r="C14" s="12"/>
      <c r="D14" s="12">
        <f t="shared" si="4"/>
        <v>380000</v>
      </c>
      <c r="E14" s="11"/>
      <c r="F14" s="12"/>
      <c r="G14" s="34">
        <f t="shared" ref="G14:G21" si="5">+B14+E14</f>
        <v>380000</v>
      </c>
      <c r="H14" s="34">
        <f t="shared" ref="H14:H21" si="6">+C14+F14</f>
        <v>0</v>
      </c>
      <c r="I14" s="34">
        <f t="shared" ref="I14:I21" si="7">+G14+H14</f>
        <v>380000</v>
      </c>
      <c r="J14" s="12"/>
      <c r="K14" s="12"/>
      <c r="L14" s="34">
        <f t="shared" ref="L14:L21" si="8">+G14+J14</f>
        <v>380000</v>
      </c>
      <c r="M14" s="34">
        <f t="shared" ref="M14:M21" si="9">+H14+K14</f>
        <v>0</v>
      </c>
      <c r="N14" s="34">
        <f t="shared" ref="N14:N21" si="10">+L14+M14</f>
        <v>380000</v>
      </c>
      <c r="O14" s="12">
        <v>31032</v>
      </c>
      <c r="P14" s="12"/>
      <c r="Q14" s="34">
        <f t="shared" ref="Q14:Q21" si="11">+L14+O14</f>
        <v>411032</v>
      </c>
      <c r="R14" s="34">
        <f t="shared" ref="R14:R21" si="12">+M14+P14</f>
        <v>0</v>
      </c>
      <c r="S14" s="34">
        <f t="shared" ref="S14:S21" si="13">+Q14+R14</f>
        <v>411032</v>
      </c>
      <c r="U14" s="12"/>
      <c r="V14" s="12"/>
      <c r="W14" s="12"/>
      <c r="X14" s="11"/>
      <c r="Y14" s="12"/>
      <c r="Z14" s="12"/>
      <c r="AA14" s="12"/>
      <c r="AB14" s="12"/>
      <c r="AC14" s="11"/>
      <c r="AD14" s="12"/>
      <c r="AE14" s="12"/>
      <c r="AF14" s="12"/>
      <c r="AG14" s="12"/>
      <c r="AH14" s="11"/>
      <c r="AI14" s="12"/>
      <c r="AJ14" s="12"/>
      <c r="AK14" s="12"/>
      <c r="AL14" s="12"/>
    </row>
    <row r="15" spans="1:38" x14ac:dyDescent="0.2">
      <c r="A15" s="10" t="s">
        <v>29</v>
      </c>
      <c r="B15" s="11">
        <v>285000</v>
      </c>
      <c r="C15" s="12"/>
      <c r="D15" s="12">
        <f t="shared" si="4"/>
        <v>285000</v>
      </c>
      <c r="E15" s="11"/>
      <c r="F15" s="12"/>
      <c r="G15" s="34">
        <f t="shared" si="5"/>
        <v>285000</v>
      </c>
      <c r="H15" s="34">
        <f t="shared" si="6"/>
        <v>0</v>
      </c>
      <c r="I15" s="34">
        <f t="shared" si="7"/>
        <v>285000</v>
      </c>
      <c r="J15" s="12"/>
      <c r="K15" s="12"/>
      <c r="L15" s="34">
        <f t="shared" si="8"/>
        <v>285000</v>
      </c>
      <c r="M15" s="34">
        <f t="shared" si="9"/>
        <v>0</v>
      </c>
      <c r="N15" s="34">
        <f t="shared" si="10"/>
        <v>285000</v>
      </c>
      <c r="O15" s="12">
        <v>13744</v>
      </c>
      <c r="P15" s="12"/>
      <c r="Q15" s="34">
        <f t="shared" si="11"/>
        <v>298744</v>
      </c>
      <c r="R15" s="34">
        <f t="shared" si="12"/>
        <v>0</v>
      </c>
      <c r="S15" s="34">
        <f t="shared" si="13"/>
        <v>298744</v>
      </c>
      <c r="T15" s="1" t="s">
        <v>21</v>
      </c>
      <c r="U15" s="9">
        <f t="shared" ref="U15:AB15" si="14">SUM(U16:U20)</f>
        <v>3603041</v>
      </c>
      <c r="V15" s="9">
        <f t="shared" si="14"/>
        <v>1713565</v>
      </c>
      <c r="W15" s="9">
        <f t="shared" si="14"/>
        <v>5316606</v>
      </c>
      <c r="X15" s="9">
        <f t="shared" si="14"/>
        <v>8230</v>
      </c>
      <c r="Y15" s="9">
        <f t="shared" si="14"/>
        <v>125555</v>
      </c>
      <c r="Z15" s="9">
        <f t="shared" si="14"/>
        <v>3611271</v>
      </c>
      <c r="AA15" s="9">
        <f t="shared" si="14"/>
        <v>1839120</v>
      </c>
      <c r="AB15" s="9">
        <f t="shared" si="14"/>
        <v>5450391</v>
      </c>
      <c r="AC15" s="9">
        <f t="shared" ref="AC15:AG15" si="15">SUM(AC16:AC20)</f>
        <v>157570</v>
      </c>
      <c r="AD15" s="9">
        <f t="shared" si="15"/>
        <v>600781</v>
      </c>
      <c r="AE15" s="9">
        <f t="shared" si="15"/>
        <v>3768841</v>
      </c>
      <c r="AF15" s="9">
        <f t="shared" si="15"/>
        <v>2439901</v>
      </c>
      <c r="AG15" s="9">
        <f t="shared" si="15"/>
        <v>6208742</v>
      </c>
      <c r="AH15" s="9">
        <f t="shared" ref="AH15:AL15" si="16">SUM(AH16:AH20)</f>
        <v>93215</v>
      </c>
      <c r="AI15" s="9">
        <f t="shared" si="16"/>
        <v>-235141</v>
      </c>
      <c r="AJ15" s="9">
        <f t="shared" si="16"/>
        <v>3862056</v>
      </c>
      <c r="AK15" s="9">
        <f t="shared" si="16"/>
        <v>2204760</v>
      </c>
      <c r="AL15" s="9">
        <f t="shared" si="16"/>
        <v>6066816</v>
      </c>
    </row>
    <row r="16" spans="1:38" x14ac:dyDescent="0.2">
      <c r="A16" s="10" t="s">
        <v>30</v>
      </c>
      <c r="B16" s="11">
        <v>7500000</v>
      </c>
      <c r="C16" s="12"/>
      <c r="D16" s="12">
        <f t="shared" si="4"/>
        <v>7500000</v>
      </c>
      <c r="E16" s="11"/>
      <c r="F16" s="12"/>
      <c r="G16" s="34">
        <f t="shared" si="5"/>
        <v>7500000</v>
      </c>
      <c r="H16" s="34">
        <f t="shared" si="6"/>
        <v>0</v>
      </c>
      <c r="I16" s="34">
        <f t="shared" si="7"/>
        <v>7500000</v>
      </c>
      <c r="J16" s="34"/>
      <c r="K16" s="34"/>
      <c r="L16" s="34">
        <f t="shared" si="8"/>
        <v>7500000</v>
      </c>
      <c r="M16" s="34">
        <f t="shared" si="9"/>
        <v>0</v>
      </c>
      <c r="N16" s="34">
        <f t="shared" si="10"/>
        <v>7500000</v>
      </c>
      <c r="O16" s="34">
        <v>4347126</v>
      </c>
      <c r="P16" s="34"/>
      <c r="Q16" s="34">
        <f t="shared" si="11"/>
        <v>11847126</v>
      </c>
      <c r="R16" s="34">
        <f t="shared" si="12"/>
        <v>0</v>
      </c>
      <c r="S16" s="34">
        <f t="shared" si="13"/>
        <v>11847126</v>
      </c>
      <c r="T16" s="13" t="s">
        <v>54</v>
      </c>
      <c r="U16" s="12">
        <v>1794976</v>
      </c>
      <c r="V16" s="12"/>
      <c r="W16" s="12">
        <f>SUM(U16:V16)</f>
        <v>1794976</v>
      </c>
      <c r="X16" s="11"/>
      <c r="Y16" s="12"/>
      <c r="Z16" s="34">
        <f t="shared" ref="Z16:AA20" si="17">+U16+X16</f>
        <v>1794976</v>
      </c>
      <c r="AA16" s="34">
        <f t="shared" si="17"/>
        <v>0</v>
      </c>
      <c r="AB16" s="34">
        <f>+Z16+AA16</f>
        <v>1794976</v>
      </c>
      <c r="AC16" s="11"/>
      <c r="AD16" s="12"/>
      <c r="AE16" s="34">
        <f>+Z16+AC16</f>
        <v>1794976</v>
      </c>
      <c r="AF16" s="34">
        <f>+AA16+AD16</f>
        <v>0</v>
      </c>
      <c r="AG16" s="34">
        <f>+AE16+AF16</f>
        <v>1794976</v>
      </c>
      <c r="AH16" s="11">
        <v>24954</v>
      </c>
      <c r="AI16" s="12"/>
      <c r="AJ16" s="34">
        <f>+AE16+AH16</f>
        <v>1819930</v>
      </c>
      <c r="AK16" s="34">
        <f>+AF16+AI16</f>
        <v>0</v>
      </c>
      <c r="AL16" s="34">
        <f>+AJ16+AK16</f>
        <v>1819930</v>
      </c>
    </row>
    <row r="17" spans="1:38" x14ac:dyDescent="0.2">
      <c r="A17" s="10" t="s">
        <v>31</v>
      </c>
      <c r="B17" s="11"/>
      <c r="C17" s="12"/>
      <c r="D17" s="12">
        <f t="shared" si="4"/>
        <v>0</v>
      </c>
      <c r="E17" s="11"/>
      <c r="F17" s="12"/>
      <c r="G17" s="34">
        <f t="shared" si="5"/>
        <v>0</v>
      </c>
      <c r="H17" s="34">
        <f t="shared" si="6"/>
        <v>0</v>
      </c>
      <c r="I17" s="34">
        <f t="shared" si="7"/>
        <v>0</v>
      </c>
      <c r="J17" s="34"/>
      <c r="K17" s="34"/>
      <c r="L17" s="34">
        <f t="shared" si="8"/>
        <v>0</v>
      </c>
      <c r="M17" s="34">
        <f t="shared" si="9"/>
        <v>0</v>
      </c>
      <c r="N17" s="34">
        <f t="shared" si="10"/>
        <v>0</v>
      </c>
      <c r="O17" s="34"/>
      <c r="P17" s="34"/>
      <c r="Q17" s="34">
        <f t="shared" si="11"/>
        <v>0</v>
      </c>
      <c r="R17" s="34">
        <f t="shared" si="12"/>
        <v>0</v>
      </c>
      <c r="S17" s="34">
        <f t="shared" si="13"/>
        <v>0</v>
      </c>
      <c r="T17" s="13" t="s">
        <v>22</v>
      </c>
      <c r="U17" s="12">
        <v>10316</v>
      </c>
      <c r="V17" s="12">
        <v>82501</v>
      </c>
      <c r="W17" s="12">
        <f>SUM(U17:V17)</f>
        <v>92817</v>
      </c>
      <c r="X17" s="11">
        <v>1900</v>
      </c>
      <c r="Y17" s="12">
        <v>10652</v>
      </c>
      <c r="Z17" s="34">
        <f t="shared" si="17"/>
        <v>12216</v>
      </c>
      <c r="AA17" s="34">
        <f t="shared" si="17"/>
        <v>93153</v>
      </c>
      <c r="AB17" s="34">
        <f>+Z17+AA17</f>
        <v>105369</v>
      </c>
      <c r="AC17" s="11">
        <v>2539</v>
      </c>
      <c r="AD17" s="12"/>
      <c r="AE17" s="34">
        <f t="shared" ref="AE17:AE20" si="18">+Z17+AC17</f>
        <v>14755</v>
      </c>
      <c r="AF17" s="34">
        <f t="shared" ref="AF17:AF20" si="19">+AA17+AD17</f>
        <v>93153</v>
      </c>
      <c r="AG17" s="34">
        <f>+AE17+AF17</f>
        <v>107908</v>
      </c>
      <c r="AH17" s="11">
        <v>1072</v>
      </c>
      <c r="AI17" s="12">
        <v>34046</v>
      </c>
      <c r="AJ17" s="34">
        <f t="shared" ref="AJ17:AJ20" si="20">+AE17+AH17</f>
        <v>15827</v>
      </c>
      <c r="AK17" s="34">
        <f t="shared" ref="AK17:AK20" si="21">+AF17+AI17</f>
        <v>127199</v>
      </c>
      <c r="AL17" s="34">
        <f>+AJ17+AK17</f>
        <v>143026</v>
      </c>
    </row>
    <row r="18" spans="1:38" x14ac:dyDescent="0.2">
      <c r="A18" s="10" t="s">
        <v>32</v>
      </c>
      <c r="B18" s="11">
        <v>1500</v>
      </c>
      <c r="C18" s="9"/>
      <c r="D18" s="12">
        <f t="shared" si="4"/>
        <v>1500</v>
      </c>
      <c r="E18" s="11"/>
      <c r="F18" s="12"/>
      <c r="G18" s="34">
        <f t="shared" si="5"/>
        <v>1500</v>
      </c>
      <c r="H18" s="34">
        <f t="shared" si="6"/>
        <v>0</v>
      </c>
      <c r="I18" s="34">
        <f t="shared" si="7"/>
        <v>1500</v>
      </c>
      <c r="J18" s="12"/>
      <c r="K18" s="12"/>
      <c r="L18" s="34">
        <f t="shared" si="8"/>
        <v>1500</v>
      </c>
      <c r="M18" s="34">
        <f t="shared" si="9"/>
        <v>0</v>
      </c>
      <c r="N18" s="34">
        <f t="shared" si="10"/>
        <v>1500</v>
      </c>
      <c r="O18" s="12">
        <v>977</v>
      </c>
      <c r="P18" s="12"/>
      <c r="Q18" s="34">
        <f t="shared" si="11"/>
        <v>2477</v>
      </c>
      <c r="R18" s="34">
        <f t="shared" si="12"/>
        <v>0</v>
      </c>
      <c r="S18" s="34">
        <f t="shared" si="13"/>
        <v>2477</v>
      </c>
      <c r="T18" t="s">
        <v>50</v>
      </c>
      <c r="U18" s="12">
        <v>54500</v>
      </c>
      <c r="V18" s="12"/>
      <c r="W18" s="12">
        <f>SUM(U18:V18)</f>
        <v>54500</v>
      </c>
      <c r="X18" s="11"/>
      <c r="Y18" s="12"/>
      <c r="Z18" s="34">
        <f t="shared" si="17"/>
        <v>54500</v>
      </c>
      <c r="AA18" s="34">
        <f t="shared" si="17"/>
        <v>0</v>
      </c>
      <c r="AB18" s="34">
        <f>+Z18+AA18</f>
        <v>54500</v>
      </c>
      <c r="AC18" s="11"/>
      <c r="AD18" s="12"/>
      <c r="AE18" s="34">
        <f t="shared" si="18"/>
        <v>54500</v>
      </c>
      <c r="AF18" s="34">
        <f t="shared" si="19"/>
        <v>0</v>
      </c>
      <c r="AG18" s="34">
        <f>+AE18+AF18</f>
        <v>54500</v>
      </c>
      <c r="AH18" s="11">
        <v>-54500</v>
      </c>
      <c r="AI18" s="12"/>
      <c r="AJ18" s="34">
        <f t="shared" si="20"/>
        <v>0</v>
      </c>
      <c r="AK18" s="34">
        <f t="shared" si="21"/>
        <v>0</v>
      </c>
      <c r="AL18" s="34">
        <f>+AJ18+AK18</f>
        <v>0</v>
      </c>
    </row>
    <row r="19" spans="1:38" x14ac:dyDescent="0.2">
      <c r="A19" s="10" t="s">
        <v>33</v>
      </c>
      <c r="B19" s="11"/>
      <c r="C19" s="9"/>
      <c r="D19" s="12">
        <f t="shared" si="4"/>
        <v>0</v>
      </c>
      <c r="E19" s="11"/>
      <c r="F19" s="12"/>
      <c r="G19" s="34">
        <f t="shared" si="5"/>
        <v>0</v>
      </c>
      <c r="H19" s="34">
        <f t="shared" si="6"/>
        <v>0</v>
      </c>
      <c r="I19" s="34">
        <f t="shared" si="7"/>
        <v>0</v>
      </c>
      <c r="J19" s="34"/>
      <c r="K19" s="34"/>
      <c r="L19" s="34">
        <f t="shared" si="8"/>
        <v>0</v>
      </c>
      <c r="M19" s="34">
        <f t="shared" si="9"/>
        <v>0</v>
      </c>
      <c r="N19" s="34">
        <f t="shared" si="10"/>
        <v>0</v>
      </c>
      <c r="O19" s="34"/>
      <c r="P19" s="34"/>
      <c r="Q19" s="34">
        <f t="shared" si="11"/>
        <v>0</v>
      </c>
      <c r="R19" s="34">
        <f t="shared" si="12"/>
        <v>0</v>
      </c>
      <c r="S19" s="34">
        <f t="shared" si="13"/>
        <v>0</v>
      </c>
      <c r="T19" s="13" t="s">
        <v>23</v>
      </c>
      <c r="U19" s="12">
        <v>1743249</v>
      </c>
      <c r="V19" s="12">
        <v>1631064</v>
      </c>
      <c r="W19" s="12">
        <f>SUM(U19:V19)</f>
        <v>3374313</v>
      </c>
      <c r="X19" s="11">
        <v>6330</v>
      </c>
      <c r="Y19" s="12">
        <v>114903</v>
      </c>
      <c r="Z19" s="34">
        <f t="shared" si="17"/>
        <v>1749579</v>
      </c>
      <c r="AA19" s="34">
        <f t="shared" si="17"/>
        <v>1745967</v>
      </c>
      <c r="AB19" s="34">
        <f>+Z19+AA19</f>
        <v>3495546</v>
      </c>
      <c r="AC19" s="11">
        <v>155031</v>
      </c>
      <c r="AD19" s="12">
        <v>266721</v>
      </c>
      <c r="AE19" s="34">
        <f t="shared" si="18"/>
        <v>1904610</v>
      </c>
      <c r="AF19" s="34">
        <f t="shared" si="19"/>
        <v>2012688</v>
      </c>
      <c r="AG19" s="34">
        <f>+AE19+AF19</f>
        <v>3917298</v>
      </c>
      <c r="AH19" s="11">
        <v>121689</v>
      </c>
      <c r="AI19" s="12">
        <v>45756</v>
      </c>
      <c r="AJ19" s="34">
        <f t="shared" si="20"/>
        <v>2026299</v>
      </c>
      <c r="AK19" s="34">
        <f t="shared" si="21"/>
        <v>2058444</v>
      </c>
      <c r="AL19" s="34">
        <f>+AJ19+AK19</f>
        <v>4084743</v>
      </c>
    </row>
    <row r="20" spans="1:38" x14ac:dyDescent="0.2">
      <c r="A20" s="10" t="s">
        <v>34</v>
      </c>
      <c r="B20" s="11">
        <v>6000</v>
      </c>
      <c r="C20" s="12"/>
      <c r="D20" s="12">
        <f t="shared" si="4"/>
        <v>6000</v>
      </c>
      <c r="E20" s="11"/>
      <c r="F20" s="12"/>
      <c r="G20" s="34">
        <f t="shared" si="5"/>
        <v>6000</v>
      </c>
      <c r="H20" s="34">
        <f t="shared" si="6"/>
        <v>0</v>
      </c>
      <c r="I20" s="34">
        <f t="shared" si="7"/>
        <v>6000</v>
      </c>
      <c r="J20" s="34"/>
      <c r="K20" s="34"/>
      <c r="L20" s="34">
        <f t="shared" si="8"/>
        <v>6000</v>
      </c>
      <c r="M20" s="34">
        <f t="shared" si="9"/>
        <v>0</v>
      </c>
      <c r="N20" s="34">
        <f t="shared" si="10"/>
        <v>6000</v>
      </c>
      <c r="O20" s="34">
        <v>16498</v>
      </c>
      <c r="P20" s="34"/>
      <c r="Q20" s="34">
        <f t="shared" si="11"/>
        <v>22498</v>
      </c>
      <c r="R20" s="34">
        <f t="shared" si="12"/>
        <v>0</v>
      </c>
      <c r="S20" s="34">
        <f t="shared" si="13"/>
        <v>22498</v>
      </c>
      <c r="T20" s="13" t="s">
        <v>55</v>
      </c>
      <c r="U20" s="12"/>
      <c r="V20" s="12"/>
      <c r="W20" s="12">
        <f>SUM(U20:V20)</f>
        <v>0</v>
      </c>
      <c r="X20" s="11"/>
      <c r="Y20" s="12"/>
      <c r="Z20" s="34">
        <f t="shared" si="17"/>
        <v>0</v>
      </c>
      <c r="AA20" s="34">
        <f t="shared" si="17"/>
        <v>0</v>
      </c>
      <c r="AB20" s="34">
        <f>+Z20+AA20</f>
        <v>0</v>
      </c>
      <c r="AC20" s="11"/>
      <c r="AD20" s="12">
        <v>334060</v>
      </c>
      <c r="AE20" s="34">
        <f t="shared" si="18"/>
        <v>0</v>
      </c>
      <c r="AF20" s="34">
        <f t="shared" si="19"/>
        <v>334060</v>
      </c>
      <c r="AG20" s="34">
        <f>+AE20+AF20</f>
        <v>334060</v>
      </c>
      <c r="AH20" s="11"/>
      <c r="AI20" s="12">
        <v>-314943</v>
      </c>
      <c r="AJ20" s="34">
        <f t="shared" si="20"/>
        <v>0</v>
      </c>
      <c r="AK20" s="34">
        <f t="shared" si="21"/>
        <v>19117</v>
      </c>
      <c r="AL20" s="34">
        <f>+AJ20+AK20</f>
        <v>19117</v>
      </c>
    </row>
    <row r="21" spans="1:38" x14ac:dyDescent="0.2">
      <c r="A21" s="10" t="s">
        <v>49</v>
      </c>
      <c r="B21" s="11"/>
      <c r="C21" s="10"/>
      <c r="D21" s="12">
        <f t="shared" si="4"/>
        <v>0</v>
      </c>
      <c r="E21" s="11"/>
      <c r="F21" s="12"/>
      <c r="G21" s="34">
        <f t="shared" si="5"/>
        <v>0</v>
      </c>
      <c r="H21" s="34">
        <f t="shared" si="6"/>
        <v>0</v>
      </c>
      <c r="I21" s="34">
        <f t="shared" si="7"/>
        <v>0</v>
      </c>
      <c r="J21" s="34"/>
      <c r="K21" s="34"/>
      <c r="L21" s="34">
        <f t="shared" si="8"/>
        <v>0</v>
      </c>
      <c r="M21" s="34">
        <f t="shared" si="9"/>
        <v>0</v>
      </c>
      <c r="N21" s="34">
        <f t="shared" si="10"/>
        <v>0</v>
      </c>
      <c r="O21" s="34">
        <v>1396</v>
      </c>
      <c r="P21" s="34"/>
      <c r="Q21" s="34">
        <f t="shared" si="11"/>
        <v>1396</v>
      </c>
      <c r="R21" s="34">
        <f t="shared" si="12"/>
        <v>0</v>
      </c>
      <c r="S21" s="34">
        <f t="shared" si="13"/>
        <v>1396</v>
      </c>
      <c r="T21" s="13"/>
      <c r="U21" s="12"/>
      <c r="V21" s="12"/>
      <c r="W21" s="12"/>
      <c r="X21" s="11"/>
      <c r="Y21" s="12"/>
      <c r="Z21" s="12"/>
      <c r="AA21" s="12"/>
      <c r="AB21" s="12"/>
      <c r="AC21" s="11"/>
      <c r="AD21" s="12"/>
      <c r="AE21" s="12"/>
      <c r="AF21" s="12"/>
      <c r="AG21" s="12"/>
      <c r="AH21" s="11"/>
      <c r="AI21" s="12"/>
      <c r="AJ21" s="12"/>
      <c r="AK21" s="12"/>
      <c r="AL21" s="12"/>
    </row>
    <row r="22" spans="1:38" x14ac:dyDescent="0.2">
      <c r="A22" s="10"/>
      <c r="B22" s="11"/>
      <c r="C22" s="10"/>
      <c r="D22" s="12"/>
      <c r="E22" s="11"/>
      <c r="F22" s="12"/>
      <c r="G22" s="12"/>
      <c r="H22" s="12"/>
      <c r="I22" s="12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13"/>
      <c r="U22" s="12"/>
      <c r="V22" s="12"/>
      <c r="W22" s="12"/>
      <c r="X22" s="11"/>
      <c r="Y22" s="12"/>
      <c r="Z22" s="12"/>
      <c r="AA22" s="12"/>
      <c r="AB22" s="12"/>
      <c r="AC22" s="11"/>
      <c r="AD22" s="12"/>
      <c r="AE22" s="12"/>
      <c r="AF22" s="12"/>
      <c r="AG22" s="12"/>
      <c r="AH22" s="11"/>
      <c r="AI22" s="12"/>
      <c r="AJ22" s="12"/>
      <c r="AK22" s="12"/>
      <c r="AL22" s="12"/>
    </row>
    <row r="23" spans="1:38" x14ac:dyDescent="0.2">
      <c r="A23" s="17" t="s">
        <v>35</v>
      </c>
      <c r="B23" s="2">
        <f>SUM(B24:B33)</f>
        <v>771051</v>
      </c>
      <c r="C23" s="9">
        <f>SUM(C24:C33)</f>
        <v>127495</v>
      </c>
      <c r="D23" s="9">
        <f t="shared" ref="D23:N23" si="22">SUM(D24:D33)</f>
        <v>898546</v>
      </c>
      <c r="E23" s="9">
        <f t="shared" si="22"/>
        <v>0</v>
      </c>
      <c r="F23" s="9">
        <f t="shared" si="22"/>
        <v>0</v>
      </c>
      <c r="G23" s="9">
        <f t="shared" si="22"/>
        <v>771051</v>
      </c>
      <c r="H23" s="9">
        <f t="shared" si="22"/>
        <v>127495</v>
      </c>
      <c r="I23" s="9">
        <f t="shared" si="22"/>
        <v>898546</v>
      </c>
      <c r="J23" s="9">
        <f t="shared" si="22"/>
        <v>6000</v>
      </c>
      <c r="K23" s="9">
        <f t="shared" si="22"/>
        <v>0</v>
      </c>
      <c r="L23" s="9">
        <f t="shared" si="22"/>
        <v>777051</v>
      </c>
      <c r="M23" s="9">
        <f t="shared" si="22"/>
        <v>127495</v>
      </c>
      <c r="N23" s="9">
        <f t="shared" si="22"/>
        <v>904546</v>
      </c>
      <c r="O23" s="9">
        <f t="shared" ref="O23:S23" si="23">SUM(O24:O33)</f>
        <v>103762</v>
      </c>
      <c r="P23" s="9">
        <f t="shared" si="23"/>
        <v>-127495</v>
      </c>
      <c r="Q23" s="9">
        <f t="shared" si="23"/>
        <v>880813</v>
      </c>
      <c r="R23" s="9">
        <f t="shared" si="23"/>
        <v>0</v>
      </c>
      <c r="S23" s="9">
        <f t="shared" si="23"/>
        <v>880813</v>
      </c>
      <c r="T23" s="13"/>
      <c r="U23" s="12"/>
      <c r="V23" s="12"/>
      <c r="W23" s="12"/>
      <c r="X23" s="2"/>
      <c r="Y23" s="9"/>
      <c r="Z23" s="9"/>
      <c r="AA23" s="9"/>
      <c r="AB23" s="9"/>
      <c r="AC23" s="2"/>
      <c r="AD23" s="9"/>
      <c r="AE23" s="9"/>
      <c r="AF23" s="9"/>
      <c r="AG23" s="9"/>
      <c r="AH23" s="2"/>
      <c r="AI23" s="9"/>
      <c r="AJ23" s="9"/>
      <c r="AK23" s="9"/>
      <c r="AL23" s="9"/>
    </row>
    <row r="24" spans="1:38" x14ac:dyDescent="0.2">
      <c r="A24" s="10" t="s">
        <v>36</v>
      </c>
      <c r="B24" s="11"/>
      <c r="C24" s="10"/>
      <c r="D24" s="12">
        <f t="shared" ref="D24:D33" si="24">SUM(B24:C24)</f>
        <v>0</v>
      </c>
      <c r="E24" s="11"/>
      <c r="F24" s="12"/>
      <c r="G24" s="34">
        <f>+B24+E24</f>
        <v>0</v>
      </c>
      <c r="H24" s="34">
        <f>+C24+F24</f>
        <v>0</v>
      </c>
      <c r="I24" s="34">
        <f>+G24+H24</f>
        <v>0</v>
      </c>
      <c r="J24" s="34"/>
      <c r="K24" s="34"/>
      <c r="L24" s="34"/>
      <c r="M24" s="34"/>
      <c r="N24" s="34"/>
      <c r="O24" s="34">
        <v>45</v>
      </c>
      <c r="P24" s="34"/>
      <c r="Q24" s="34">
        <f t="shared" ref="Q24" si="25">+L24+O24</f>
        <v>45</v>
      </c>
      <c r="R24" s="34">
        <f t="shared" ref="R24" si="26">+M24+P24</f>
        <v>0</v>
      </c>
      <c r="S24" s="34">
        <f t="shared" ref="S24" si="27">+Q24+R24</f>
        <v>45</v>
      </c>
      <c r="T24" s="8" t="s">
        <v>3</v>
      </c>
      <c r="U24" s="9">
        <f t="shared" ref="U24:AB24" si="28">SUM(U25:U26)</f>
        <v>1494586</v>
      </c>
      <c r="V24" s="9">
        <f t="shared" si="28"/>
        <v>0</v>
      </c>
      <c r="W24" s="9">
        <f t="shared" si="28"/>
        <v>1494586</v>
      </c>
      <c r="X24" s="9">
        <f t="shared" si="28"/>
        <v>2349200</v>
      </c>
      <c r="Y24" s="9">
        <f t="shared" si="28"/>
        <v>0</v>
      </c>
      <c r="Z24" s="9">
        <f t="shared" si="28"/>
        <v>3843786</v>
      </c>
      <c r="AA24" s="9">
        <f t="shared" si="28"/>
        <v>0</v>
      </c>
      <c r="AB24" s="9">
        <f t="shared" si="28"/>
        <v>3843786</v>
      </c>
      <c r="AC24" s="9">
        <f t="shared" ref="AC24:AG24" si="29">SUM(AC25:AC26)</f>
        <v>-2579465</v>
      </c>
      <c r="AD24" s="9">
        <f t="shared" si="29"/>
        <v>0</v>
      </c>
      <c r="AE24" s="9">
        <f t="shared" si="29"/>
        <v>1264321</v>
      </c>
      <c r="AF24" s="9">
        <f t="shared" si="29"/>
        <v>0</v>
      </c>
      <c r="AG24" s="9">
        <f t="shared" si="29"/>
        <v>1264321</v>
      </c>
      <c r="AH24" s="9">
        <f t="shared" ref="AH24:AL24" si="30">SUM(AH25:AH26)</f>
        <v>-830382</v>
      </c>
      <c r="AI24" s="9">
        <f t="shared" si="30"/>
        <v>0</v>
      </c>
      <c r="AJ24" s="9">
        <f t="shared" si="30"/>
        <v>433939</v>
      </c>
      <c r="AK24" s="9">
        <f t="shared" si="30"/>
        <v>0</v>
      </c>
      <c r="AL24" s="9">
        <f t="shared" si="30"/>
        <v>433939</v>
      </c>
    </row>
    <row r="25" spans="1:38" x14ac:dyDescent="0.2">
      <c r="A25" s="10" t="s">
        <v>37</v>
      </c>
      <c r="B25" s="11">
        <v>81204</v>
      </c>
      <c r="C25" s="10">
        <v>730</v>
      </c>
      <c r="D25" s="12">
        <f t="shared" si="24"/>
        <v>81934</v>
      </c>
      <c r="E25" s="11"/>
      <c r="F25" s="12"/>
      <c r="G25" s="34">
        <f t="shared" ref="G25:G33" si="31">+B25+E25</f>
        <v>81204</v>
      </c>
      <c r="H25" s="34">
        <f t="shared" ref="H25:H33" si="32">+C25+F25</f>
        <v>730</v>
      </c>
      <c r="I25" s="34">
        <f t="shared" ref="I25:I33" si="33">+G25+H25</f>
        <v>81934</v>
      </c>
      <c r="J25" s="34"/>
      <c r="K25" s="34"/>
      <c r="L25" s="34">
        <f t="shared" ref="L25" si="34">+G25+J25</f>
        <v>81204</v>
      </c>
      <c r="M25" s="34">
        <f t="shared" ref="M25" si="35">+H25+K25</f>
        <v>730</v>
      </c>
      <c r="N25" s="34">
        <f t="shared" ref="N25" si="36">+L25+M25</f>
        <v>81934</v>
      </c>
      <c r="O25" s="34">
        <v>114479</v>
      </c>
      <c r="P25" s="34">
        <v>-730</v>
      </c>
      <c r="Q25" s="34">
        <f t="shared" ref="Q25:Q33" si="37">+L25+O25</f>
        <v>195683</v>
      </c>
      <c r="R25" s="34">
        <f t="shared" ref="R25:R33" si="38">+M25+P25</f>
        <v>0</v>
      </c>
      <c r="S25" s="34">
        <f t="shared" ref="S25:S33" si="39">+Q25+R25</f>
        <v>195683</v>
      </c>
      <c r="T25" s="13" t="s">
        <v>7</v>
      </c>
      <c r="U25" s="12">
        <v>1489586</v>
      </c>
      <c r="V25" s="12"/>
      <c r="W25" s="12">
        <f>SUM(U25:V25)</f>
        <v>1489586</v>
      </c>
      <c r="X25" s="11">
        <v>2349200</v>
      </c>
      <c r="Y25" s="12"/>
      <c r="Z25" s="34">
        <f>+U25+X25</f>
        <v>3838786</v>
      </c>
      <c r="AA25" s="34">
        <f>+V25+Y25</f>
        <v>0</v>
      </c>
      <c r="AB25" s="34">
        <f>+Z25+AA25</f>
        <v>3838786</v>
      </c>
      <c r="AC25" s="11">
        <v>-2579465</v>
      </c>
      <c r="AD25" s="12"/>
      <c r="AE25" s="34">
        <f t="shared" ref="AE25" si="40">+Z25+AC25</f>
        <v>1259321</v>
      </c>
      <c r="AF25" s="34">
        <f t="shared" ref="AF25" si="41">+AA25+AD25</f>
        <v>0</v>
      </c>
      <c r="AG25" s="34">
        <f>+AE25+AF25</f>
        <v>1259321</v>
      </c>
      <c r="AH25" s="11">
        <v>-830382</v>
      </c>
      <c r="AI25" s="12"/>
      <c r="AJ25" s="34">
        <f t="shared" ref="AJ25:AJ26" si="42">+AE25+AH25</f>
        <v>428939</v>
      </c>
      <c r="AK25" s="34">
        <f t="shared" ref="AK25:AK26" si="43">+AF25+AI25</f>
        <v>0</v>
      </c>
      <c r="AL25" s="34">
        <f>+AJ25+AK25</f>
        <v>428939</v>
      </c>
    </row>
    <row r="26" spans="1:38" x14ac:dyDescent="0.2">
      <c r="A26" s="10" t="s">
        <v>38</v>
      </c>
      <c r="B26" s="11">
        <v>25410</v>
      </c>
      <c r="C26" s="10"/>
      <c r="D26" s="12">
        <f t="shared" si="24"/>
        <v>25410</v>
      </c>
      <c r="E26" s="11"/>
      <c r="F26" s="12"/>
      <c r="G26" s="34">
        <f t="shared" si="31"/>
        <v>25410</v>
      </c>
      <c r="H26" s="34">
        <f t="shared" si="32"/>
        <v>0</v>
      </c>
      <c r="I26" s="34">
        <f t="shared" si="33"/>
        <v>25410</v>
      </c>
      <c r="J26" s="34">
        <v>6000</v>
      </c>
      <c r="K26" s="34"/>
      <c r="L26" s="34">
        <f t="shared" ref="L26:L33" si="44">+G26+J26</f>
        <v>31410</v>
      </c>
      <c r="M26" s="34">
        <f t="shared" ref="M26:M33" si="45">+H26+K26</f>
        <v>0</v>
      </c>
      <c r="N26" s="34">
        <f t="shared" ref="N26:N33" si="46">+L26+M26</f>
        <v>31410</v>
      </c>
      <c r="O26" s="34">
        <v>823</v>
      </c>
      <c r="P26" s="34"/>
      <c r="Q26" s="34">
        <f t="shared" si="37"/>
        <v>32233</v>
      </c>
      <c r="R26" s="34">
        <f t="shared" si="38"/>
        <v>0</v>
      </c>
      <c r="S26" s="34">
        <f t="shared" si="39"/>
        <v>32233</v>
      </c>
      <c r="T26" s="13" t="s">
        <v>4</v>
      </c>
      <c r="U26" s="12">
        <v>5000</v>
      </c>
      <c r="V26" s="12"/>
      <c r="W26" s="12">
        <f>SUM(U26:V26)</f>
        <v>5000</v>
      </c>
      <c r="X26" s="11"/>
      <c r="Y26" s="12"/>
      <c r="Z26" s="34">
        <f>+U26+X26</f>
        <v>5000</v>
      </c>
      <c r="AA26" s="34">
        <f>+V26+Y26</f>
        <v>0</v>
      </c>
      <c r="AB26" s="34">
        <f>+Z26+AA26</f>
        <v>5000</v>
      </c>
      <c r="AC26" s="11"/>
      <c r="AD26" s="12"/>
      <c r="AE26" s="34">
        <f t="shared" ref="AE26" si="47">+Z26+AC26</f>
        <v>5000</v>
      </c>
      <c r="AF26" s="34">
        <f t="shared" ref="AF26" si="48">+AA26+AD26</f>
        <v>0</v>
      </c>
      <c r="AG26" s="34">
        <f>+AE26+AF26</f>
        <v>5000</v>
      </c>
      <c r="AH26" s="11"/>
      <c r="AI26" s="12"/>
      <c r="AJ26" s="34">
        <f t="shared" si="42"/>
        <v>5000</v>
      </c>
      <c r="AK26" s="34">
        <f t="shared" si="43"/>
        <v>0</v>
      </c>
      <c r="AL26" s="34">
        <f>+AJ26+AK26</f>
        <v>5000</v>
      </c>
    </row>
    <row r="27" spans="1:38" x14ac:dyDescent="0.2">
      <c r="A27" s="10" t="s">
        <v>39</v>
      </c>
      <c r="B27" s="11">
        <v>280048</v>
      </c>
      <c r="C27" s="10"/>
      <c r="D27" s="12">
        <f t="shared" si="24"/>
        <v>280048</v>
      </c>
      <c r="E27" s="11"/>
      <c r="F27" s="12"/>
      <c r="G27" s="34">
        <f t="shared" si="31"/>
        <v>280048</v>
      </c>
      <c r="H27" s="34">
        <f t="shared" si="32"/>
        <v>0</v>
      </c>
      <c r="I27" s="34">
        <f t="shared" si="33"/>
        <v>280048</v>
      </c>
      <c r="J27" s="34"/>
      <c r="K27" s="34"/>
      <c r="L27" s="34">
        <f t="shared" si="44"/>
        <v>280048</v>
      </c>
      <c r="M27" s="34">
        <f t="shared" si="45"/>
        <v>0</v>
      </c>
      <c r="N27" s="34">
        <f t="shared" si="46"/>
        <v>280048</v>
      </c>
      <c r="O27" s="34">
        <v>-19834</v>
      </c>
      <c r="P27" s="34"/>
      <c r="Q27" s="34">
        <f t="shared" si="37"/>
        <v>260214</v>
      </c>
      <c r="R27" s="34">
        <f t="shared" si="38"/>
        <v>0</v>
      </c>
      <c r="S27" s="34">
        <f t="shared" si="39"/>
        <v>260214</v>
      </c>
      <c r="T27" s="13"/>
      <c r="U27" s="12"/>
      <c r="V27" s="12"/>
      <c r="W27" s="12"/>
      <c r="X27" s="11"/>
      <c r="Y27" s="12"/>
      <c r="Z27" s="12"/>
      <c r="AA27" s="12"/>
      <c r="AB27" s="12"/>
      <c r="AC27" s="11"/>
      <c r="AD27" s="12"/>
      <c r="AE27" s="12"/>
      <c r="AF27" s="12"/>
      <c r="AG27" s="12"/>
      <c r="AH27" s="11"/>
      <c r="AI27" s="12"/>
      <c r="AJ27" s="12"/>
      <c r="AK27" s="12"/>
      <c r="AL27" s="12"/>
    </row>
    <row r="28" spans="1:38" x14ac:dyDescent="0.2">
      <c r="A28" s="10" t="s">
        <v>40</v>
      </c>
      <c r="B28" s="11">
        <v>70214</v>
      </c>
      <c r="C28" s="12">
        <v>126728</v>
      </c>
      <c r="D28" s="12">
        <f t="shared" si="24"/>
        <v>196942</v>
      </c>
      <c r="E28" s="11"/>
      <c r="F28" s="12"/>
      <c r="G28" s="34">
        <f t="shared" si="31"/>
        <v>70214</v>
      </c>
      <c r="H28" s="34">
        <f t="shared" si="32"/>
        <v>126728</v>
      </c>
      <c r="I28" s="34">
        <f t="shared" si="33"/>
        <v>196942</v>
      </c>
      <c r="J28" s="34"/>
      <c r="K28" s="34"/>
      <c r="L28" s="34">
        <f t="shared" si="44"/>
        <v>70214</v>
      </c>
      <c r="M28" s="34">
        <f t="shared" si="45"/>
        <v>126728</v>
      </c>
      <c r="N28" s="34">
        <f t="shared" si="46"/>
        <v>196942</v>
      </c>
      <c r="O28" s="34">
        <v>113508</v>
      </c>
      <c r="P28" s="34">
        <v>-126728</v>
      </c>
      <c r="Q28" s="34">
        <f t="shared" si="37"/>
        <v>183722</v>
      </c>
      <c r="R28" s="34">
        <f t="shared" si="38"/>
        <v>0</v>
      </c>
      <c r="S28" s="34">
        <f t="shared" si="39"/>
        <v>183722</v>
      </c>
      <c r="T28" s="8"/>
      <c r="U28" s="9"/>
      <c r="V28" s="9"/>
      <c r="W28" s="9"/>
      <c r="X28" s="11"/>
      <c r="Y28" s="12"/>
      <c r="Z28" s="12"/>
      <c r="AA28" s="12"/>
      <c r="AB28" s="12"/>
      <c r="AC28" s="11"/>
      <c r="AD28" s="12"/>
      <c r="AE28" s="12"/>
      <c r="AF28" s="12"/>
      <c r="AG28" s="12"/>
      <c r="AH28" s="11"/>
      <c r="AI28" s="12"/>
      <c r="AJ28" s="12"/>
      <c r="AK28" s="12"/>
      <c r="AL28" s="12"/>
    </row>
    <row r="29" spans="1:38" x14ac:dyDescent="0.2">
      <c r="A29" s="10" t="s">
        <v>41</v>
      </c>
      <c r="B29" s="11">
        <v>111048</v>
      </c>
      <c r="C29" s="10">
        <v>37</v>
      </c>
      <c r="D29" s="12">
        <f t="shared" si="24"/>
        <v>111085</v>
      </c>
      <c r="E29" s="11"/>
      <c r="F29" s="12"/>
      <c r="G29" s="34">
        <f t="shared" si="31"/>
        <v>111048</v>
      </c>
      <c r="H29" s="34">
        <f t="shared" si="32"/>
        <v>37</v>
      </c>
      <c r="I29" s="34">
        <f t="shared" si="33"/>
        <v>111085</v>
      </c>
      <c r="J29" s="34"/>
      <c r="K29" s="34"/>
      <c r="L29" s="34">
        <f t="shared" si="44"/>
        <v>111048</v>
      </c>
      <c r="M29" s="34">
        <f t="shared" si="45"/>
        <v>37</v>
      </c>
      <c r="N29" s="34">
        <f t="shared" si="46"/>
        <v>111085</v>
      </c>
      <c r="O29" s="34">
        <v>58813</v>
      </c>
      <c r="P29" s="34">
        <v>-37</v>
      </c>
      <c r="Q29" s="34">
        <f t="shared" si="37"/>
        <v>169861</v>
      </c>
      <c r="R29" s="34">
        <f t="shared" si="38"/>
        <v>0</v>
      </c>
      <c r="S29" s="34">
        <f t="shared" si="39"/>
        <v>169861</v>
      </c>
      <c r="T29" s="8"/>
      <c r="U29" s="9"/>
      <c r="V29" s="9"/>
      <c r="W29" s="9"/>
      <c r="X29" s="11"/>
      <c r="Y29" s="12"/>
      <c r="Z29" s="12"/>
      <c r="AA29" s="12"/>
      <c r="AB29" s="12"/>
      <c r="AC29" s="11"/>
      <c r="AD29" s="12"/>
      <c r="AE29" s="12"/>
      <c r="AF29" s="12"/>
      <c r="AG29" s="12"/>
      <c r="AH29" s="11"/>
      <c r="AI29" s="12"/>
      <c r="AJ29" s="12"/>
      <c r="AK29" s="12"/>
      <c r="AL29" s="12"/>
    </row>
    <row r="30" spans="1:38" x14ac:dyDescent="0.2">
      <c r="A30" s="10" t="s">
        <v>42</v>
      </c>
      <c r="B30" s="11">
        <v>203066</v>
      </c>
      <c r="C30" s="10"/>
      <c r="D30" s="12">
        <f t="shared" si="24"/>
        <v>203066</v>
      </c>
      <c r="E30" s="11"/>
      <c r="F30" s="12"/>
      <c r="G30" s="34">
        <f t="shared" si="31"/>
        <v>203066</v>
      </c>
      <c r="H30" s="34">
        <f t="shared" si="32"/>
        <v>0</v>
      </c>
      <c r="I30" s="34">
        <f t="shared" si="33"/>
        <v>203066</v>
      </c>
      <c r="J30" s="12"/>
      <c r="K30" s="12"/>
      <c r="L30" s="34">
        <f t="shared" si="44"/>
        <v>203066</v>
      </c>
      <c r="M30" s="34">
        <f t="shared" si="45"/>
        <v>0</v>
      </c>
      <c r="N30" s="34">
        <f t="shared" si="46"/>
        <v>203066</v>
      </c>
      <c r="O30" s="12">
        <v>-260417</v>
      </c>
      <c r="P30" s="12"/>
      <c r="Q30" s="34">
        <f t="shared" si="37"/>
        <v>-57351</v>
      </c>
      <c r="R30" s="34">
        <f t="shared" si="38"/>
        <v>0</v>
      </c>
      <c r="S30" s="34">
        <f t="shared" si="39"/>
        <v>-57351</v>
      </c>
      <c r="U30" s="9"/>
      <c r="V30" s="9"/>
      <c r="W30" s="9"/>
      <c r="X30" s="11"/>
      <c r="Y30" s="12"/>
      <c r="Z30" s="12"/>
      <c r="AA30" s="12"/>
      <c r="AB30" s="12"/>
      <c r="AC30" s="11"/>
      <c r="AD30" s="12"/>
      <c r="AE30" s="12"/>
      <c r="AF30" s="12"/>
      <c r="AG30" s="12"/>
      <c r="AH30" s="11"/>
      <c r="AI30" s="12"/>
      <c r="AJ30" s="12"/>
      <c r="AK30" s="12"/>
      <c r="AL30" s="12"/>
    </row>
    <row r="31" spans="1:38" x14ac:dyDescent="0.2">
      <c r="A31" s="10" t="s">
        <v>43</v>
      </c>
      <c r="B31" s="11">
        <v>61</v>
      </c>
      <c r="C31" s="10"/>
      <c r="D31" s="12">
        <f t="shared" si="24"/>
        <v>61</v>
      </c>
      <c r="E31" s="11"/>
      <c r="F31" s="12"/>
      <c r="G31" s="34">
        <f t="shared" si="31"/>
        <v>61</v>
      </c>
      <c r="H31" s="34">
        <f t="shared" si="32"/>
        <v>0</v>
      </c>
      <c r="I31" s="34">
        <f t="shared" si="33"/>
        <v>61</v>
      </c>
      <c r="J31" s="12"/>
      <c r="K31" s="12"/>
      <c r="L31" s="34">
        <f t="shared" si="44"/>
        <v>61</v>
      </c>
      <c r="M31" s="34">
        <f t="shared" si="45"/>
        <v>0</v>
      </c>
      <c r="N31" s="34">
        <f t="shared" si="46"/>
        <v>61</v>
      </c>
      <c r="O31" s="12">
        <v>67753</v>
      </c>
      <c r="P31" s="12"/>
      <c r="Q31" s="34">
        <f t="shared" si="37"/>
        <v>67814</v>
      </c>
      <c r="R31" s="34">
        <f t="shared" si="38"/>
        <v>0</v>
      </c>
      <c r="S31" s="34">
        <f t="shared" si="39"/>
        <v>67814</v>
      </c>
      <c r="U31" s="9"/>
      <c r="V31" s="9"/>
      <c r="W31" s="12"/>
      <c r="X31" s="11"/>
      <c r="Y31" s="12"/>
      <c r="Z31" s="12"/>
      <c r="AA31" s="12"/>
      <c r="AB31" s="12"/>
      <c r="AC31" s="11"/>
      <c r="AD31" s="12"/>
      <c r="AE31" s="12"/>
      <c r="AF31" s="12"/>
      <c r="AG31" s="12"/>
      <c r="AH31" s="11"/>
      <c r="AI31" s="12"/>
      <c r="AJ31" s="12"/>
      <c r="AK31" s="12"/>
      <c r="AL31" s="12"/>
    </row>
    <row r="32" spans="1:38" x14ac:dyDescent="0.2">
      <c r="A32" s="10" t="s">
        <v>44</v>
      </c>
      <c r="B32" s="11"/>
      <c r="C32" s="10"/>
      <c r="D32" s="12">
        <f t="shared" si="24"/>
        <v>0</v>
      </c>
      <c r="E32" s="11"/>
      <c r="F32" s="12"/>
      <c r="G32" s="34">
        <f t="shared" si="31"/>
        <v>0</v>
      </c>
      <c r="H32" s="34">
        <f t="shared" si="32"/>
        <v>0</v>
      </c>
      <c r="I32" s="34">
        <f t="shared" si="33"/>
        <v>0</v>
      </c>
      <c r="J32" s="12"/>
      <c r="K32" s="12"/>
      <c r="L32" s="34">
        <f t="shared" si="44"/>
        <v>0</v>
      </c>
      <c r="M32" s="34">
        <f t="shared" si="45"/>
        <v>0</v>
      </c>
      <c r="N32" s="34">
        <f t="shared" si="46"/>
        <v>0</v>
      </c>
      <c r="O32" s="12">
        <v>7791</v>
      </c>
      <c r="P32" s="12"/>
      <c r="Q32" s="34">
        <f t="shared" si="37"/>
        <v>7791</v>
      </c>
      <c r="R32" s="34">
        <f t="shared" si="38"/>
        <v>0</v>
      </c>
      <c r="S32" s="34">
        <f t="shared" si="39"/>
        <v>7791</v>
      </c>
      <c r="U32" s="12"/>
      <c r="V32" s="12"/>
      <c r="W32" s="12"/>
      <c r="X32" s="11"/>
      <c r="Y32" s="12"/>
      <c r="Z32" s="12"/>
      <c r="AA32" s="12"/>
      <c r="AB32" s="12"/>
      <c r="AC32" s="11"/>
      <c r="AD32" s="12"/>
      <c r="AE32" s="12"/>
      <c r="AF32" s="12"/>
      <c r="AG32" s="12"/>
      <c r="AH32" s="11"/>
      <c r="AI32" s="12"/>
      <c r="AJ32" s="12"/>
      <c r="AK32" s="12"/>
      <c r="AL32" s="12"/>
    </row>
    <row r="33" spans="1:38" x14ac:dyDescent="0.2">
      <c r="A33" s="10" t="s">
        <v>45</v>
      </c>
      <c r="B33" s="11"/>
      <c r="C33" s="10"/>
      <c r="D33" s="12">
        <f t="shared" si="24"/>
        <v>0</v>
      </c>
      <c r="E33" s="11"/>
      <c r="F33" s="12"/>
      <c r="G33" s="34">
        <f t="shared" si="31"/>
        <v>0</v>
      </c>
      <c r="H33" s="34">
        <f t="shared" si="32"/>
        <v>0</v>
      </c>
      <c r="I33" s="34">
        <f t="shared" si="33"/>
        <v>0</v>
      </c>
      <c r="J33" s="12"/>
      <c r="K33" s="12"/>
      <c r="L33" s="34">
        <f t="shared" si="44"/>
        <v>0</v>
      </c>
      <c r="M33" s="34">
        <f t="shared" si="45"/>
        <v>0</v>
      </c>
      <c r="N33" s="34">
        <f t="shared" si="46"/>
        <v>0</v>
      </c>
      <c r="O33" s="12">
        <v>20801</v>
      </c>
      <c r="P33" s="12"/>
      <c r="Q33" s="34">
        <f t="shared" si="37"/>
        <v>20801</v>
      </c>
      <c r="R33" s="34">
        <f t="shared" si="38"/>
        <v>0</v>
      </c>
      <c r="S33" s="34">
        <f t="shared" si="39"/>
        <v>20801</v>
      </c>
      <c r="U33" s="12"/>
      <c r="V33" s="12"/>
      <c r="W33" s="12"/>
      <c r="X33" s="11"/>
      <c r="Y33" s="12"/>
      <c r="Z33" s="12"/>
      <c r="AA33" s="12"/>
      <c r="AB33" s="12"/>
      <c r="AC33" s="11"/>
      <c r="AD33" s="12"/>
      <c r="AE33" s="12"/>
      <c r="AF33" s="12"/>
      <c r="AG33" s="12"/>
      <c r="AH33" s="11"/>
      <c r="AI33" s="12"/>
      <c r="AJ33" s="12"/>
      <c r="AK33" s="12"/>
      <c r="AL33" s="12"/>
    </row>
    <row r="34" spans="1:38" x14ac:dyDescent="0.2">
      <c r="A34" s="10"/>
      <c r="B34" s="11"/>
      <c r="C34" s="12"/>
      <c r="D34" s="12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U34" s="12"/>
      <c r="V34" s="12"/>
      <c r="W34" s="12"/>
      <c r="X34" s="11"/>
      <c r="Y34" s="12"/>
      <c r="Z34" s="12"/>
      <c r="AA34" s="12"/>
      <c r="AB34" s="12"/>
      <c r="AC34" s="11"/>
      <c r="AD34" s="12"/>
      <c r="AE34" s="12"/>
      <c r="AF34" s="12"/>
      <c r="AG34" s="12"/>
      <c r="AH34" s="11"/>
      <c r="AI34" s="12"/>
      <c r="AJ34" s="12"/>
      <c r="AK34" s="12"/>
      <c r="AL34" s="12"/>
    </row>
    <row r="35" spans="1:38" x14ac:dyDescent="0.2">
      <c r="A35" s="17" t="s">
        <v>46</v>
      </c>
      <c r="B35" s="9">
        <f t="shared" ref="B35:R35" si="49">SUM(B36:B37)</f>
        <v>50000</v>
      </c>
      <c r="C35" s="9">
        <f t="shared" si="49"/>
        <v>0</v>
      </c>
      <c r="D35" s="9">
        <f t="shared" si="49"/>
        <v>50000</v>
      </c>
      <c r="E35" s="9">
        <f t="shared" si="49"/>
        <v>0</v>
      </c>
      <c r="F35" s="9">
        <f t="shared" si="49"/>
        <v>0</v>
      </c>
      <c r="G35" s="9">
        <f t="shared" si="49"/>
        <v>50000</v>
      </c>
      <c r="H35" s="9">
        <f t="shared" si="49"/>
        <v>0</v>
      </c>
      <c r="I35" s="9">
        <f t="shared" si="49"/>
        <v>50000</v>
      </c>
      <c r="J35" s="9">
        <f t="shared" si="49"/>
        <v>0</v>
      </c>
      <c r="K35" s="9">
        <f t="shared" si="49"/>
        <v>0</v>
      </c>
      <c r="L35" s="9">
        <f t="shared" si="49"/>
        <v>50000</v>
      </c>
      <c r="M35" s="9">
        <f t="shared" si="49"/>
        <v>0</v>
      </c>
      <c r="N35" s="9">
        <f t="shared" si="49"/>
        <v>50000</v>
      </c>
      <c r="O35" s="9">
        <f t="shared" si="49"/>
        <v>20358</v>
      </c>
      <c r="P35" s="9">
        <f t="shared" si="49"/>
        <v>0</v>
      </c>
      <c r="Q35" s="9">
        <f t="shared" si="49"/>
        <v>70358</v>
      </c>
      <c r="R35" s="9">
        <f t="shared" si="49"/>
        <v>0</v>
      </c>
      <c r="S35" s="9">
        <f>SUM(S36:S37)</f>
        <v>70358</v>
      </c>
      <c r="T35" s="13"/>
      <c r="U35" s="12"/>
      <c r="V35" s="12"/>
      <c r="W35" s="12"/>
      <c r="X35" s="2"/>
      <c r="Y35" s="9"/>
      <c r="Z35" s="9"/>
      <c r="AA35" s="9"/>
      <c r="AB35" s="9"/>
      <c r="AC35" s="2"/>
      <c r="AD35" s="9"/>
      <c r="AE35" s="9"/>
      <c r="AF35" s="9"/>
      <c r="AG35" s="9"/>
      <c r="AH35" s="2"/>
      <c r="AI35" s="9"/>
      <c r="AJ35" s="9"/>
      <c r="AK35" s="9"/>
      <c r="AL35" s="9"/>
    </row>
    <row r="36" spans="1:38" x14ac:dyDescent="0.2">
      <c r="A36" s="10" t="s">
        <v>47</v>
      </c>
      <c r="B36" s="11">
        <v>50000</v>
      </c>
      <c r="C36" s="12"/>
      <c r="D36" s="12">
        <f>SUM(B36:C36)</f>
        <v>50000</v>
      </c>
      <c r="E36" s="11"/>
      <c r="F36" s="12"/>
      <c r="G36" s="34">
        <f>+B36+E36</f>
        <v>50000</v>
      </c>
      <c r="H36" s="34">
        <f>+C36+F36</f>
        <v>0</v>
      </c>
      <c r="I36" s="34">
        <f>+G36+H36</f>
        <v>50000</v>
      </c>
      <c r="J36" s="34"/>
      <c r="K36" s="34"/>
      <c r="L36" s="34">
        <f t="shared" ref="L36" si="50">+G36+J36</f>
        <v>50000</v>
      </c>
      <c r="M36" s="34">
        <f t="shared" ref="M36" si="51">+H36+K36</f>
        <v>0</v>
      </c>
      <c r="N36" s="34">
        <f t="shared" ref="N36" si="52">+L36+M36</f>
        <v>50000</v>
      </c>
      <c r="O36" s="34">
        <v>19117</v>
      </c>
      <c r="P36" s="34"/>
      <c r="Q36" s="34">
        <f t="shared" ref="Q36" si="53">+L36+O36</f>
        <v>69117</v>
      </c>
      <c r="R36" s="34">
        <f t="shared" ref="R36" si="54">+M36+P36</f>
        <v>0</v>
      </c>
      <c r="S36" s="34">
        <f t="shared" ref="S36" si="55">+Q36+R36</f>
        <v>69117</v>
      </c>
      <c r="T36" s="13"/>
      <c r="U36" s="12"/>
      <c r="V36" s="12"/>
      <c r="W36" s="12"/>
      <c r="X36" s="11"/>
      <c r="Y36" s="12"/>
      <c r="Z36" s="12"/>
      <c r="AA36" s="12"/>
      <c r="AB36" s="12"/>
      <c r="AC36" s="11"/>
      <c r="AD36" s="12"/>
      <c r="AE36" s="12"/>
      <c r="AF36" s="12"/>
      <c r="AG36" s="12"/>
      <c r="AH36" s="11"/>
      <c r="AI36" s="12"/>
      <c r="AJ36" s="12"/>
      <c r="AK36" s="12"/>
      <c r="AL36" s="12"/>
    </row>
    <row r="37" spans="1:38" x14ac:dyDescent="0.2">
      <c r="A37" s="10" t="s">
        <v>63</v>
      </c>
      <c r="B37" s="11"/>
      <c r="C37" s="12"/>
      <c r="D37" s="12"/>
      <c r="E37" s="11"/>
      <c r="F37" s="12"/>
      <c r="G37" s="12"/>
      <c r="H37" s="12"/>
      <c r="I37" s="12"/>
      <c r="J37" s="34"/>
      <c r="K37" s="34"/>
      <c r="L37" s="34"/>
      <c r="M37" s="34"/>
      <c r="N37" s="34"/>
      <c r="O37" s="34">
        <v>1241</v>
      </c>
      <c r="P37" s="34"/>
      <c r="Q37" s="34">
        <f t="shared" ref="Q37" si="56">+L37+O37</f>
        <v>1241</v>
      </c>
      <c r="R37" s="34">
        <f t="shared" ref="R37" si="57">+M37+P37</f>
        <v>0</v>
      </c>
      <c r="S37" s="34">
        <f t="shared" ref="S37" si="58">+Q37+R37</f>
        <v>1241</v>
      </c>
      <c r="T37" s="13"/>
      <c r="U37" s="12"/>
      <c r="V37" s="12"/>
      <c r="W37" s="12"/>
      <c r="X37" s="11"/>
      <c r="Y37" s="12"/>
      <c r="Z37" s="12"/>
      <c r="AA37" s="12"/>
      <c r="AB37" s="12"/>
      <c r="AC37" s="11"/>
      <c r="AD37" s="12"/>
      <c r="AE37" s="12"/>
      <c r="AF37" s="12"/>
      <c r="AG37" s="12"/>
      <c r="AH37" s="11"/>
      <c r="AI37" s="12"/>
      <c r="AJ37" s="12"/>
      <c r="AK37" s="12"/>
      <c r="AL37" s="12"/>
    </row>
    <row r="38" spans="1:38" ht="11.25" customHeight="1" x14ac:dyDescent="0.2">
      <c r="A38" s="10"/>
      <c r="C38" s="18"/>
      <c r="D38" s="19"/>
      <c r="E38" s="11"/>
      <c r="F38" s="19"/>
      <c r="G38" s="19"/>
      <c r="H38" s="19"/>
      <c r="I38" s="19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13"/>
      <c r="U38" s="12"/>
      <c r="V38" s="12"/>
      <c r="W38" s="12"/>
      <c r="X38" s="11"/>
      <c r="Y38" s="19"/>
      <c r="Z38" s="19"/>
      <c r="AA38" s="19"/>
      <c r="AB38" s="19"/>
      <c r="AC38" s="11"/>
      <c r="AD38" s="19"/>
      <c r="AE38" s="19"/>
      <c r="AF38" s="19"/>
      <c r="AG38" s="19"/>
      <c r="AH38" s="11"/>
      <c r="AI38" s="19"/>
      <c r="AJ38" s="19"/>
      <c r="AK38" s="19"/>
      <c r="AL38" s="19"/>
    </row>
    <row r="39" spans="1:38" x14ac:dyDescent="0.2">
      <c r="A39" s="51" t="s">
        <v>13</v>
      </c>
      <c r="B39" s="47">
        <f t="shared" ref="B39:I39" si="59">SUM(B7,B12,B23,B35)</f>
        <v>10965150</v>
      </c>
      <c r="C39" s="47">
        <f t="shared" si="59"/>
        <v>135659</v>
      </c>
      <c r="D39" s="47">
        <f t="shared" si="59"/>
        <v>11100809</v>
      </c>
      <c r="E39" s="47">
        <f t="shared" si="59"/>
        <v>363489</v>
      </c>
      <c r="F39" s="47">
        <f t="shared" si="59"/>
        <v>0</v>
      </c>
      <c r="G39" s="47">
        <f t="shared" si="59"/>
        <v>11328639</v>
      </c>
      <c r="H39" s="47">
        <f t="shared" si="59"/>
        <v>135659</v>
      </c>
      <c r="I39" s="47">
        <f t="shared" si="59"/>
        <v>11464298</v>
      </c>
      <c r="J39" s="47">
        <f t="shared" ref="J39:N39" si="60">SUM(J7,J12,J23,J35)</f>
        <v>47411</v>
      </c>
      <c r="K39" s="47">
        <f t="shared" si="60"/>
        <v>344</v>
      </c>
      <c r="L39" s="47">
        <f t="shared" si="60"/>
        <v>11376050</v>
      </c>
      <c r="M39" s="47">
        <f t="shared" si="60"/>
        <v>136003</v>
      </c>
      <c r="N39" s="47">
        <f t="shared" si="60"/>
        <v>11512053</v>
      </c>
      <c r="O39" s="47">
        <f t="shared" ref="O39:S39" si="61">SUM(O7,O12,O23,O35)</f>
        <v>4693846</v>
      </c>
      <c r="P39" s="47">
        <f t="shared" si="61"/>
        <v>-127779</v>
      </c>
      <c r="Q39" s="47">
        <f t="shared" si="61"/>
        <v>16069896</v>
      </c>
      <c r="R39" s="47">
        <f t="shared" si="61"/>
        <v>8224</v>
      </c>
      <c r="S39" s="47">
        <f t="shared" si="61"/>
        <v>16078120</v>
      </c>
      <c r="T39" s="46" t="s">
        <v>16</v>
      </c>
      <c r="U39" s="48">
        <f t="shared" ref="U39:AB39" si="62">SUM(U7,U9,U11,U13,U15,U24)</f>
        <v>11456337</v>
      </c>
      <c r="V39" s="48">
        <f t="shared" si="62"/>
        <v>2757025</v>
      </c>
      <c r="W39" s="48">
        <f t="shared" si="62"/>
        <v>14213362</v>
      </c>
      <c r="X39" s="48">
        <f t="shared" si="62"/>
        <v>2703617</v>
      </c>
      <c r="Y39" s="48">
        <f t="shared" si="62"/>
        <v>191294</v>
      </c>
      <c r="Z39" s="48">
        <f t="shared" si="62"/>
        <v>14159954</v>
      </c>
      <c r="AA39" s="48">
        <f t="shared" si="62"/>
        <v>2948319</v>
      </c>
      <c r="AB39" s="48">
        <f t="shared" si="62"/>
        <v>17108273</v>
      </c>
      <c r="AC39" s="48">
        <f t="shared" ref="AC39:AG39" si="63">SUM(AC7,AC9,AC11,AC13,AC15,AC24)</f>
        <v>-2275403</v>
      </c>
      <c r="AD39" s="48">
        <f t="shared" si="63"/>
        <v>618346</v>
      </c>
      <c r="AE39" s="48">
        <f t="shared" si="63"/>
        <v>11884551</v>
      </c>
      <c r="AF39" s="48">
        <f t="shared" si="63"/>
        <v>3566665</v>
      </c>
      <c r="AG39" s="48">
        <f t="shared" si="63"/>
        <v>15451216</v>
      </c>
      <c r="AH39" s="48">
        <f t="shared" ref="AH39:AL39" si="64">SUM(AH7,AH9,AH11,AH13,AH15,AH24)</f>
        <v>-2629788</v>
      </c>
      <c r="AI39" s="48">
        <f t="shared" si="64"/>
        <v>-341062</v>
      </c>
      <c r="AJ39" s="48">
        <f t="shared" si="64"/>
        <v>9254763</v>
      </c>
      <c r="AK39" s="48">
        <f t="shared" si="64"/>
        <v>3225603</v>
      </c>
      <c r="AL39" s="48">
        <f t="shared" si="64"/>
        <v>12480366</v>
      </c>
    </row>
    <row r="40" spans="1:38" x14ac:dyDescent="0.2">
      <c r="A40" s="51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6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</row>
    <row r="41" spans="1:38" x14ac:dyDescent="0.2">
      <c r="A41" s="23" t="s">
        <v>14</v>
      </c>
      <c r="B41" s="24">
        <f t="shared" ref="B41:N41" si="65">SUM(B42:B44)</f>
        <v>1500000</v>
      </c>
      <c r="C41" s="24">
        <f t="shared" si="65"/>
        <v>0</v>
      </c>
      <c r="D41" s="24">
        <f t="shared" si="65"/>
        <v>1500000</v>
      </c>
      <c r="E41" s="24">
        <f t="shared" si="65"/>
        <v>2947967</v>
      </c>
      <c r="F41" s="24">
        <f t="shared" si="65"/>
        <v>5320</v>
      </c>
      <c r="G41" s="24">
        <f t="shared" si="65"/>
        <v>4447967</v>
      </c>
      <c r="H41" s="24">
        <f t="shared" si="65"/>
        <v>5320</v>
      </c>
      <c r="I41" s="24">
        <f t="shared" si="65"/>
        <v>4453287</v>
      </c>
      <c r="J41" s="24">
        <f t="shared" si="65"/>
        <v>1134792</v>
      </c>
      <c r="K41" s="24">
        <f t="shared" si="65"/>
        <v>0</v>
      </c>
      <c r="L41" s="24">
        <f t="shared" si="65"/>
        <v>5582759</v>
      </c>
      <c r="M41" s="24">
        <f t="shared" si="65"/>
        <v>5320</v>
      </c>
      <c r="N41" s="24">
        <f t="shared" si="65"/>
        <v>5588079</v>
      </c>
      <c r="O41" s="24">
        <f t="shared" ref="O41:S41" si="66">SUM(O42:O44)</f>
        <v>450477</v>
      </c>
      <c r="P41" s="24">
        <f t="shared" si="66"/>
        <v>-5232</v>
      </c>
      <c r="Q41" s="24">
        <f t="shared" si="66"/>
        <v>6033236</v>
      </c>
      <c r="R41" s="24">
        <f t="shared" si="66"/>
        <v>88</v>
      </c>
      <c r="S41" s="24">
        <f t="shared" si="66"/>
        <v>6033324</v>
      </c>
      <c r="T41" s="25" t="s">
        <v>18</v>
      </c>
      <c r="U41" s="26">
        <f t="shared" ref="U41:AB41" si="67">SUM(U42:U44)</f>
        <v>1568303</v>
      </c>
      <c r="V41" s="26">
        <f t="shared" si="67"/>
        <v>0</v>
      </c>
      <c r="W41" s="26">
        <f t="shared" si="67"/>
        <v>1568303</v>
      </c>
      <c r="X41" s="26">
        <f t="shared" si="67"/>
        <v>458280</v>
      </c>
      <c r="Y41" s="26">
        <f t="shared" si="67"/>
        <v>0</v>
      </c>
      <c r="Z41" s="26">
        <f t="shared" si="67"/>
        <v>2026583</v>
      </c>
      <c r="AA41" s="26">
        <f t="shared" si="67"/>
        <v>0</v>
      </c>
      <c r="AB41" s="26">
        <f t="shared" si="67"/>
        <v>2026583</v>
      </c>
      <c r="AC41" s="26">
        <f t="shared" ref="AC41:AG41" si="68">SUM(AC42:AC44)</f>
        <v>1134792</v>
      </c>
      <c r="AD41" s="26">
        <f t="shared" si="68"/>
        <v>0</v>
      </c>
      <c r="AE41" s="26">
        <f t="shared" si="68"/>
        <v>3161375</v>
      </c>
      <c r="AF41" s="26">
        <f t="shared" si="68"/>
        <v>0</v>
      </c>
      <c r="AG41" s="26">
        <f t="shared" si="68"/>
        <v>3161375</v>
      </c>
      <c r="AH41" s="26">
        <f t="shared" ref="AH41:AL41" si="69">SUM(AH42:AH44)</f>
        <v>368501</v>
      </c>
      <c r="AI41" s="26">
        <f t="shared" si="69"/>
        <v>0</v>
      </c>
      <c r="AJ41" s="26">
        <f t="shared" si="69"/>
        <v>3529876</v>
      </c>
      <c r="AK41" s="26">
        <f t="shared" si="69"/>
        <v>0</v>
      </c>
      <c r="AL41" s="26">
        <f t="shared" si="69"/>
        <v>3529876</v>
      </c>
    </row>
    <row r="42" spans="1:38" ht="12.75" customHeight="1" x14ac:dyDescent="0.2">
      <c r="A42" s="27" t="s">
        <v>52</v>
      </c>
      <c r="B42" s="12">
        <v>1500000</v>
      </c>
      <c r="C42" s="12"/>
      <c r="D42" s="12">
        <f>SUM(B42:C42)</f>
        <v>1500000</v>
      </c>
      <c r="E42" s="36">
        <v>141774</v>
      </c>
      <c r="F42" s="12"/>
      <c r="G42" s="34">
        <f t="shared" ref="G42:H44" si="70">+B42+E42</f>
        <v>1641774</v>
      </c>
      <c r="H42" s="34">
        <f t="shared" si="70"/>
        <v>0</v>
      </c>
      <c r="I42" s="34">
        <f>+G42+H42</f>
        <v>1641774</v>
      </c>
      <c r="J42" s="12">
        <v>763095</v>
      </c>
      <c r="K42" s="12"/>
      <c r="L42" s="34">
        <f t="shared" ref="L42" si="71">+G42+J42</f>
        <v>2404869</v>
      </c>
      <c r="M42" s="34">
        <f t="shared" ref="M42" si="72">+H42+K42</f>
        <v>0</v>
      </c>
      <c r="N42" s="34">
        <f t="shared" ref="N42" si="73">+L42+M42</f>
        <v>2404869</v>
      </c>
      <c r="O42" s="12">
        <v>4127</v>
      </c>
      <c r="P42" s="12"/>
      <c r="Q42" s="34">
        <f t="shared" ref="Q42:Q44" si="74">+L42+O42</f>
        <v>2408996</v>
      </c>
      <c r="R42" s="34">
        <f t="shared" ref="R42:R44" si="75">+M42+P42</f>
        <v>0</v>
      </c>
      <c r="S42" s="34">
        <f t="shared" ref="S42:S44" si="76">+Q42+R42</f>
        <v>2408996</v>
      </c>
      <c r="T42" s="27" t="s">
        <v>53</v>
      </c>
      <c r="U42" s="12">
        <v>1500000</v>
      </c>
      <c r="V42" s="11"/>
      <c r="W42" s="12">
        <f>SUM(U42:V42)</f>
        <v>1500000</v>
      </c>
      <c r="X42" s="36">
        <v>141774</v>
      </c>
      <c r="Y42" s="12"/>
      <c r="Z42" s="34">
        <f>+U42+X42</f>
        <v>1641774</v>
      </c>
      <c r="AA42" s="34">
        <f>+V42+Y42</f>
        <v>0</v>
      </c>
      <c r="AB42" s="34">
        <f>+Z42+AA42</f>
        <v>1641774</v>
      </c>
      <c r="AC42" s="36">
        <v>763095</v>
      </c>
      <c r="AD42" s="12"/>
      <c r="AE42" s="34">
        <f t="shared" ref="AE42" si="77">+Z42+AC42</f>
        <v>2404869</v>
      </c>
      <c r="AF42" s="34">
        <f t="shared" ref="AF42" si="78">+AA42+AD42</f>
        <v>0</v>
      </c>
      <c r="AG42" s="34">
        <f>+AE42+AF42</f>
        <v>2404869</v>
      </c>
      <c r="AH42" s="36">
        <v>4128</v>
      </c>
      <c r="AI42" s="12"/>
      <c r="AJ42" s="34">
        <f t="shared" ref="AJ42:AJ44" si="79">+AE42+AH42</f>
        <v>2408997</v>
      </c>
      <c r="AK42" s="34">
        <f t="shared" ref="AK42:AK44" si="80">+AF42+AI42</f>
        <v>0</v>
      </c>
      <c r="AL42" s="34">
        <f>+AJ42+AK42</f>
        <v>2408997</v>
      </c>
    </row>
    <row r="43" spans="1:38" ht="12.75" customHeight="1" x14ac:dyDescent="0.2">
      <c r="A43" s="27" t="s">
        <v>61</v>
      </c>
      <c r="B43" s="12"/>
      <c r="C43" s="11"/>
      <c r="D43" s="12">
        <f>SUM(B43:C43)</f>
        <v>0</v>
      </c>
      <c r="E43" s="36">
        <v>316506</v>
      </c>
      <c r="F43" s="12"/>
      <c r="G43" s="34">
        <f t="shared" si="70"/>
        <v>316506</v>
      </c>
      <c r="H43" s="34">
        <f t="shared" si="70"/>
        <v>0</v>
      </c>
      <c r="I43" s="34">
        <f>+G43+H43</f>
        <v>316506</v>
      </c>
      <c r="J43" s="12">
        <v>371697</v>
      </c>
      <c r="K43" s="12"/>
      <c r="L43" s="34">
        <f t="shared" ref="L43:L44" si="81">+G43+J43</f>
        <v>688203</v>
      </c>
      <c r="M43" s="34">
        <f t="shared" ref="M43:M44" si="82">+H43+K43</f>
        <v>0</v>
      </c>
      <c r="N43" s="34">
        <f t="shared" ref="N43:N44" si="83">+L43+M43</f>
        <v>688203</v>
      </c>
      <c r="O43" s="12">
        <v>441118</v>
      </c>
      <c r="P43" s="12"/>
      <c r="Q43" s="34">
        <f t="shared" si="74"/>
        <v>1129321</v>
      </c>
      <c r="R43" s="34">
        <f t="shared" si="75"/>
        <v>0</v>
      </c>
      <c r="S43" s="34">
        <f t="shared" si="76"/>
        <v>1129321</v>
      </c>
      <c r="T43" s="27"/>
      <c r="U43" s="12"/>
      <c r="V43" s="11"/>
      <c r="W43" s="12"/>
      <c r="X43" s="36"/>
      <c r="Y43" s="12"/>
      <c r="Z43" s="34"/>
      <c r="AA43" s="34"/>
      <c r="AB43" s="34"/>
      <c r="AC43" s="36"/>
      <c r="AD43" s="12"/>
      <c r="AE43" s="34">
        <f t="shared" ref="AE43:AE44" si="84">+Z43+AC43</f>
        <v>0</v>
      </c>
      <c r="AF43" s="34">
        <f t="shared" ref="AF43:AF44" si="85">+AA43+AD43</f>
        <v>0</v>
      </c>
      <c r="AG43" s="34">
        <f t="shared" ref="AG43:AG44" si="86">+AE43+AF43</f>
        <v>0</v>
      </c>
      <c r="AH43" s="36"/>
      <c r="AI43" s="12"/>
      <c r="AJ43" s="34">
        <f t="shared" si="79"/>
        <v>0</v>
      </c>
      <c r="AK43" s="34">
        <f t="shared" si="80"/>
        <v>0</v>
      </c>
      <c r="AL43" s="34">
        <f t="shared" ref="AL43:AL44" si="87">+AJ43+AK43</f>
        <v>0</v>
      </c>
    </row>
    <row r="44" spans="1:38" x14ac:dyDescent="0.2">
      <c r="A44" s="27" t="s">
        <v>48</v>
      </c>
      <c r="B44" s="28"/>
      <c r="C44" s="29"/>
      <c r="D44" s="12">
        <f>SUM(B44:C44)</f>
        <v>0</v>
      </c>
      <c r="E44" s="12">
        <f>2489687</f>
        <v>2489687</v>
      </c>
      <c r="F44" s="12">
        <v>5320</v>
      </c>
      <c r="G44" s="34">
        <f t="shared" si="70"/>
        <v>2489687</v>
      </c>
      <c r="H44" s="34">
        <f t="shared" si="70"/>
        <v>5320</v>
      </c>
      <c r="I44" s="34">
        <f>+G44+H44</f>
        <v>2495007</v>
      </c>
      <c r="J44" s="34"/>
      <c r="K44" s="34"/>
      <c r="L44" s="34">
        <f t="shared" si="81"/>
        <v>2489687</v>
      </c>
      <c r="M44" s="34">
        <f t="shared" si="82"/>
        <v>5320</v>
      </c>
      <c r="N44" s="34">
        <f t="shared" si="83"/>
        <v>2495007</v>
      </c>
      <c r="O44" s="34">
        <v>5232</v>
      </c>
      <c r="P44" s="34">
        <v>-5232</v>
      </c>
      <c r="Q44" s="34">
        <f t="shared" si="74"/>
        <v>2494919</v>
      </c>
      <c r="R44" s="34">
        <f t="shared" si="75"/>
        <v>88</v>
      </c>
      <c r="S44" s="34">
        <f t="shared" si="76"/>
        <v>2495007</v>
      </c>
      <c r="T44" s="30" t="s">
        <v>51</v>
      </c>
      <c r="U44" s="31">
        <v>68303</v>
      </c>
      <c r="V44" s="32"/>
      <c r="W44" s="31">
        <f>SUM(U44:V44)</f>
        <v>68303</v>
      </c>
      <c r="X44" s="12">
        <v>316506</v>
      </c>
      <c r="Y44" s="12"/>
      <c r="Z44" s="34">
        <f>+U44+X44</f>
        <v>384809</v>
      </c>
      <c r="AA44" s="34">
        <f>+V44+Y44</f>
        <v>0</v>
      </c>
      <c r="AB44" s="34">
        <f>+Z44+AA44</f>
        <v>384809</v>
      </c>
      <c r="AC44" s="12">
        <v>371697</v>
      </c>
      <c r="AD44" s="12"/>
      <c r="AE44" s="34">
        <f t="shared" si="84"/>
        <v>756506</v>
      </c>
      <c r="AF44" s="34">
        <f t="shared" si="85"/>
        <v>0</v>
      </c>
      <c r="AG44" s="34">
        <f t="shared" si="86"/>
        <v>756506</v>
      </c>
      <c r="AH44" s="12">
        <v>364373</v>
      </c>
      <c r="AI44" s="12"/>
      <c r="AJ44" s="34">
        <f t="shared" si="79"/>
        <v>1120879</v>
      </c>
      <c r="AK44" s="34">
        <f t="shared" si="80"/>
        <v>0</v>
      </c>
      <c r="AL44" s="34">
        <f t="shared" si="87"/>
        <v>1120879</v>
      </c>
    </row>
    <row r="45" spans="1:38" x14ac:dyDescent="0.2">
      <c r="A45" s="21" t="s">
        <v>15</v>
      </c>
      <c r="B45" s="22">
        <f t="shared" ref="B45:N45" si="88">SUM(B39,B41)</f>
        <v>12465150</v>
      </c>
      <c r="C45" s="22">
        <f t="shared" si="88"/>
        <v>135659</v>
      </c>
      <c r="D45" s="22">
        <f t="shared" si="88"/>
        <v>12600809</v>
      </c>
      <c r="E45" s="22">
        <f t="shared" si="88"/>
        <v>3311456</v>
      </c>
      <c r="F45" s="22">
        <f t="shared" si="88"/>
        <v>5320</v>
      </c>
      <c r="G45" s="22">
        <f t="shared" si="88"/>
        <v>15776606</v>
      </c>
      <c r="H45" s="22">
        <f t="shared" si="88"/>
        <v>140979</v>
      </c>
      <c r="I45" s="22">
        <f t="shared" si="88"/>
        <v>15917585</v>
      </c>
      <c r="J45" s="22">
        <f t="shared" si="88"/>
        <v>1182203</v>
      </c>
      <c r="K45" s="22">
        <f t="shared" si="88"/>
        <v>344</v>
      </c>
      <c r="L45" s="22">
        <f t="shared" si="88"/>
        <v>16958809</v>
      </c>
      <c r="M45" s="22">
        <f t="shared" si="88"/>
        <v>141323</v>
      </c>
      <c r="N45" s="22">
        <f t="shared" si="88"/>
        <v>17100132</v>
      </c>
      <c r="O45" s="22">
        <f t="shared" ref="O45:S45" si="89">SUM(O39,O41)</f>
        <v>5144323</v>
      </c>
      <c r="P45" s="22">
        <f t="shared" si="89"/>
        <v>-133011</v>
      </c>
      <c r="Q45" s="22">
        <f t="shared" si="89"/>
        <v>22103132</v>
      </c>
      <c r="R45" s="22">
        <f t="shared" si="89"/>
        <v>8312</v>
      </c>
      <c r="S45" s="22">
        <f t="shared" si="89"/>
        <v>22111444</v>
      </c>
      <c r="T45" s="21" t="s">
        <v>17</v>
      </c>
      <c r="U45" s="20">
        <f t="shared" ref="U45:AB45" si="90">SUM(U39,U41)</f>
        <v>13024640</v>
      </c>
      <c r="V45" s="20">
        <f t="shared" si="90"/>
        <v>2757025</v>
      </c>
      <c r="W45" s="20">
        <f t="shared" si="90"/>
        <v>15781665</v>
      </c>
      <c r="X45" s="20">
        <f>SUM(X39,X41)</f>
        <v>3161897</v>
      </c>
      <c r="Y45" s="20">
        <f t="shared" si="90"/>
        <v>191294</v>
      </c>
      <c r="Z45" s="20">
        <f t="shared" si="90"/>
        <v>16186537</v>
      </c>
      <c r="AA45" s="20">
        <f t="shared" si="90"/>
        <v>2948319</v>
      </c>
      <c r="AB45" s="20">
        <f t="shared" si="90"/>
        <v>19134856</v>
      </c>
      <c r="AC45" s="20">
        <f>SUM(AC39,AC41)</f>
        <v>-1140611</v>
      </c>
      <c r="AD45" s="20">
        <f t="shared" ref="AD45:AG45" si="91">SUM(AD39,AD41)</f>
        <v>618346</v>
      </c>
      <c r="AE45" s="20">
        <f t="shared" si="91"/>
        <v>15045926</v>
      </c>
      <c r="AF45" s="20">
        <f t="shared" si="91"/>
        <v>3566665</v>
      </c>
      <c r="AG45" s="20">
        <f t="shared" si="91"/>
        <v>18612591</v>
      </c>
      <c r="AH45" s="20">
        <f>SUM(AH39,AH41)</f>
        <v>-2261287</v>
      </c>
      <c r="AI45" s="20">
        <f t="shared" ref="AI45:AL45" si="92">SUM(AI39,AI41)</f>
        <v>-341062</v>
      </c>
      <c r="AJ45" s="20">
        <f t="shared" si="92"/>
        <v>12784639</v>
      </c>
      <c r="AK45" s="20">
        <f t="shared" si="92"/>
        <v>3225603</v>
      </c>
      <c r="AL45" s="20">
        <f t="shared" si="92"/>
        <v>16010242</v>
      </c>
    </row>
    <row r="46" spans="1:38" x14ac:dyDescent="0.2">
      <c r="I46" s="37">
        <f>+G45+H45</f>
        <v>15917585</v>
      </c>
      <c r="J46" s="37"/>
      <c r="K46" s="37"/>
      <c r="L46" s="37"/>
      <c r="M46" s="37"/>
      <c r="N46" s="37"/>
      <c r="O46" s="37"/>
      <c r="P46" s="37"/>
      <c r="Q46" s="37"/>
      <c r="R46" s="37"/>
      <c r="S46" s="37"/>
      <c r="AB46" s="37">
        <f>+Z45+AA45</f>
        <v>19134856</v>
      </c>
    </row>
    <row r="47" spans="1:38" x14ac:dyDescent="0.2">
      <c r="T47" s="40" t="s">
        <v>9</v>
      </c>
      <c r="U47" s="40"/>
      <c r="V47" s="40"/>
      <c r="W47" s="2">
        <f>SUM(D45-W45)</f>
        <v>-3180856</v>
      </c>
      <c r="AB47" s="2">
        <f>+I45-AB45</f>
        <v>-3217271</v>
      </c>
      <c r="AG47" s="2">
        <f>+N45-AG45</f>
        <v>-1512459</v>
      </c>
      <c r="AL47" s="11">
        <f>+S45-AL45</f>
        <v>6101202</v>
      </c>
    </row>
  </sheetData>
  <mergeCells count="89">
    <mergeCell ref="AH39:AH40"/>
    <mergeCell ref="AI39:AI40"/>
    <mergeCell ref="AJ39:AJ40"/>
    <mergeCell ref="AK39:AK40"/>
    <mergeCell ref="AL39:AL40"/>
    <mergeCell ref="S5:S6"/>
    <mergeCell ref="AH4:AI4"/>
    <mergeCell ref="AJ4:AL4"/>
    <mergeCell ref="AH5:AH6"/>
    <mergeCell ref="AI5:AI6"/>
    <mergeCell ref="AJ5:AJ6"/>
    <mergeCell ref="AK5:AK6"/>
    <mergeCell ref="AL5:AL6"/>
    <mergeCell ref="AC4:AD4"/>
    <mergeCell ref="AE4:AG4"/>
    <mergeCell ref="AC5:AC6"/>
    <mergeCell ref="AD5:AD6"/>
    <mergeCell ref="AE5:AE6"/>
    <mergeCell ref="AF5:AF6"/>
    <mergeCell ref="AG5:AG6"/>
    <mergeCell ref="AC39:AC40"/>
    <mergeCell ref="AD39:AD40"/>
    <mergeCell ref="AE39:AE40"/>
    <mergeCell ref="AF39:AF40"/>
    <mergeCell ref="AG39:AG40"/>
    <mergeCell ref="K39:K40"/>
    <mergeCell ref="L39:L40"/>
    <mergeCell ref="M39:M40"/>
    <mergeCell ref="N39:N40"/>
    <mergeCell ref="U4:W4"/>
    <mergeCell ref="O39:O40"/>
    <mergeCell ref="P39:P40"/>
    <mergeCell ref="Q39:Q40"/>
    <mergeCell ref="R39:R40"/>
    <mergeCell ref="S39:S40"/>
    <mergeCell ref="O4:P4"/>
    <mergeCell ref="Q4:S4"/>
    <mergeCell ref="O5:O6"/>
    <mergeCell ref="P5:P6"/>
    <mergeCell ref="Q5:Q6"/>
    <mergeCell ref="R5:R6"/>
    <mergeCell ref="AB39:AB40"/>
    <mergeCell ref="A2:AB2"/>
    <mergeCell ref="H39:H40"/>
    <mergeCell ref="I39:I40"/>
    <mergeCell ref="X39:X40"/>
    <mergeCell ref="Y39:Y40"/>
    <mergeCell ref="Z39:Z40"/>
    <mergeCell ref="AA39:AA40"/>
    <mergeCell ref="X4:Y4"/>
    <mergeCell ref="Z4:AB4"/>
    <mergeCell ref="Y5:Y6"/>
    <mergeCell ref="Z5:Z6"/>
    <mergeCell ref="AA5:AA6"/>
    <mergeCell ref="AB5:AB6"/>
    <mergeCell ref="E5:E6"/>
    <mergeCell ref="F5:F6"/>
    <mergeCell ref="A39:A40"/>
    <mergeCell ref="B39:B40"/>
    <mergeCell ref="C39:C40"/>
    <mergeCell ref="X5:X6"/>
    <mergeCell ref="F39:F40"/>
    <mergeCell ref="G39:G40"/>
    <mergeCell ref="W39:W40"/>
    <mergeCell ref="G5:G6"/>
    <mergeCell ref="H5:H6"/>
    <mergeCell ref="I5:I6"/>
    <mergeCell ref="A4:A6"/>
    <mergeCell ref="T4:T6"/>
    <mergeCell ref="J4:K4"/>
    <mergeCell ref="L4:N4"/>
    <mergeCell ref="J5:J6"/>
    <mergeCell ref="M5:M6"/>
    <mergeCell ref="T47:V47"/>
    <mergeCell ref="B4:D4"/>
    <mergeCell ref="B5:B6"/>
    <mergeCell ref="C5:C6"/>
    <mergeCell ref="D5:D6"/>
    <mergeCell ref="T39:T40"/>
    <mergeCell ref="D39:D40"/>
    <mergeCell ref="U39:U40"/>
    <mergeCell ref="V39:V40"/>
    <mergeCell ref="E4:F4"/>
    <mergeCell ref="G4:I4"/>
    <mergeCell ref="E39:E40"/>
    <mergeCell ref="K5:K6"/>
    <mergeCell ref="L5:L6"/>
    <mergeCell ref="N5:N6"/>
    <mergeCell ref="J39:J40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9" scale="37" orientation="landscape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6F195-28B5-4C23-8B8F-9888213C191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C21E6-56EB-43ED-BC79-7A87A73E1317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2025-05-20T08:38:48Z</cp:lastPrinted>
  <dcterms:created xsi:type="dcterms:W3CDTF">1997-01-17T14:02:09Z</dcterms:created>
  <dcterms:modified xsi:type="dcterms:W3CDTF">2025-05-20T08:46:08Z</dcterms:modified>
</cp:coreProperties>
</file>